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defaultThemeVersion="166925"/>
  <mc:AlternateContent xmlns:mc="http://schemas.openxmlformats.org/markup-compatibility/2006">
    <mc:Choice Requires="x15">
      <x15ac:absPath xmlns:x15ac="http://schemas.microsoft.com/office/spreadsheetml/2010/11/ac" url="C:\03_経産省\Teams\04_様式資料\様式案\"/>
    </mc:Choice>
  </mc:AlternateContent>
  <xr:revisionPtr revIDLastSave="0" documentId="13_ncr:1_{47F48859-DDB4-4438-8DC3-6BF2D11A73D7}" xr6:coauthVersionLast="47" xr6:coauthVersionMax="47" xr10:uidLastSave="{00000000-0000-0000-0000-000000000000}"/>
  <bookViews>
    <workbookView xWindow="-120" yWindow="-120" windowWidth="38640" windowHeight="21240" tabRatio="881" xr2:uid="{48D31B4F-F43C-4485-81B1-DE37D8DB8D4A}"/>
  </bookViews>
  <sheets>
    <sheet name="選択ガイド" sheetId="19" r:id="rId1"/>
    <sheet name="①申請者情報" sheetId="17" r:id="rId2"/>
    <sheet name="②補助事業情報" sheetId="20" r:id="rId3"/>
    <sheet name="③経費明細書" sheetId="18" r:id="rId4"/>
    <sheet name="【参考】業種" sheetId="8" state="hidden" r:id="rId5"/>
    <sheet name="【参考】最低賃金の5年間の年平均の年平均上昇率" sheetId="6" state="hidden" r:id="rId6"/>
  </sheets>
  <definedNames>
    <definedName name="A_農業・林業">【参考】業種!$E$3:$E$4</definedName>
    <definedName name="B_漁業">【参考】業種!$F$3:$F$4</definedName>
    <definedName name="C_鉱業・採石業・砂利採取業">【参考】業種!$G$3</definedName>
    <definedName name="D_建設業">【参考】業種!$H$3:$H$5</definedName>
    <definedName name="E_製造業">【参考】業種!$I$3:$I$26</definedName>
    <definedName name="F_電気・ガス・熱供給・水道業">【参考】業種!$J$3:$J$6</definedName>
    <definedName name="G_情報通信業">【参考】業種!$K$3:$K$7</definedName>
    <definedName name="H_運輸業・郵便業">【参考】業種!$L$3:$L$10</definedName>
    <definedName name="I_卸売業・小売業">【参考】業種!$M$3:$M$14</definedName>
    <definedName name="J_金融業・保険業">【参考】業種!$N$3:$N$8</definedName>
    <definedName name="K_不動産業・物品賃貸業">【参考】業種!$O$3:$O$5</definedName>
    <definedName name="L_学術研究・専門・技術サービス業">【参考】業種!$P$3:$P$6</definedName>
    <definedName name="M_宿泊業・飲食サービス業">【参考】業種!$Q$3:$Q$5</definedName>
    <definedName name="N_生活関連サービス業・娯楽業">【参考】業種!$R$3:$R$5</definedName>
    <definedName name="O_教育・学習支援業">【参考】業種!$S$3:$S$4</definedName>
    <definedName name="P_医療・福祉">【参考】業種!$T$3:$T$5</definedName>
    <definedName name="_xlnm.Print_Area" localSheetId="2">②補助事業情報!$A$1:$P$226</definedName>
    <definedName name="Q_複合サービス事業">【参考】業種!$U$3:$U$4</definedName>
    <definedName name="R_サービス業_他に分類されないもの">【参考】業種!$V$3:$V$11</definedName>
    <definedName name="S_公務_他に分類されるものを除く">【参考】業種!$W$3:$W$4</definedName>
    <definedName name="T_分類不能の産業">【参考】業種!$X$3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18" i="20" l="1"/>
  <c r="G217" i="20"/>
  <c r="L201" i="20"/>
  <c r="P200" i="20"/>
  <c r="P201" i="20" s="1"/>
  <c r="O200" i="20"/>
  <c r="O201" i="20" s="1"/>
  <c r="N200" i="20"/>
  <c r="N201" i="20" s="1"/>
  <c r="M200" i="20"/>
  <c r="M201" i="20" s="1"/>
  <c r="L200" i="20"/>
  <c r="K200" i="20"/>
  <c r="J200" i="20"/>
  <c r="K201" i="20" s="1"/>
  <c r="I200" i="20"/>
  <c r="H200" i="20"/>
  <c r="I201" i="20" s="1"/>
  <c r="G200" i="20"/>
  <c r="N199" i="20"/>
  <c r="M199" i="20"/>
  <c r="H199" i="20"/>
  <c r="L198" i="20"/>
  <c r="K198" i="20"/>
  <c r="P197" i="20"/>
  <c r="P199" i="20" s="1"/>
  <c r="O197" i="20"/>
  <c r="O199" i="20" s="1"/>
  <c r="N197" i="20"/>
  <c r="M197" i="20"/>
  <c r="L197" i="20"/>
  <c r="L199" i="20" s="1"/>
  <c r="K197" i="20"/>
  <c r="K199" i="20" s="1"/>
  <c r="J197" i="20"/>
  <c r="J199" i="20" s="1"/>
  <c r="I197" i="20"/>
  <c r="I199" i="20" s="1"/>
  <c r="H197" i="20"/>
  <c r="G197" i="20"/>
  <c r="P196" i="20"/>
  <c r="P198" i="20" s="1"/>
  <c r="O196" i="20"/>
  <c r="O198" i="20" s="1"/>
  <c r="N196" i="20"/>
  <c r="N198" i="20" s="1"/>
  <c r="M196" i="20"/>
  <c r="L196" i="20"/>
  <c r="M198" i="20" s="1"/>
  <c r="K196" i="20"/>
  <c r="J196" i="20"/>
  <c r="J198" i="20" s="1"/>
  <c r="I196" i="20"/>
  <c r="I198" i="20" s="1"/>
  <c r="H196" i="20"/>
  <c r="H198" i="20" s="1"/>
  <c r="G196" i="20"/>
  <c r="Q186" i="20"/>
  <c r="D186" i="20"/>
  <c r="G185" i="20"/>
  <c r="D185" i="20"/>
  <c r="P182" i="20"/>
  <c r="N182" i="20"/>
  <c r="K182" i="20"/>
  <c r="I182" i="20"/>
  <c r="P181" i="20"/>
  <c r="O181" i="20"/>
  <c r="N181" i="20"/>
  <c r="O182" i="20" s="1"/>
  <c r="M181" i="20"/>
  <c r="M182" i="20" s="1"/>
  <c r="L181" i="20"/>
  <c r="L182" i="20" s="1"/>
  <c r="K181" i="20"/>
  <c r="J181" i="20"/>
  <c r="J182" i="20" s="1"/>
  <c r="I181" i="20"/>
  <c r="H181" i="20"/>
  <c r="G181" i="20"/>
  <c r="H182" i="20" s="1"/>
  <c r="L180" i="20"/>
  <c r="K180" i="20"/>
  <c r="P179" i="20"/>
  <c r="O179" i="20"/>
  <c r="K179" i="20"/>
  <c r="J179" i="20"/>
  <c r="I179" i="20"/>
  <c r="P178" i="20"/>
  <c r="P180" i="20" s="1"/>
  <c r="O178" i="20"/>
  <c r="O180" i="20" s="1"/>
  <c r="N178" i="20"/>
  <c r="N180" i="20" s="1"/>
  <c r="M178" i="20"/>
  <c r="M180" i="20" s="1"/>
  <c r="L178" i="20"/>
  <c r="K178" i="20"/>
  <c r="J178" i="20"/>
  <c r="J180" i="20" s="1"/>
  <c r="I178" i="20"/>
  <c r="I180" i="20" s="1"/>
  <c r="H178" i="20"/>
  <c r="G178" i="20"/>
  <c r="H180" i="20" s="1"/>
  <c r="P177" i="20"/>
  <c r="O177" i="20"/>
  <c r="N177" i="20"/>
  <c r="N179" i="20" s="1"/>
  <c r="M177" i="20"/>
  <c r="M179" i="20" s="1"/>
  <c r="L177" i="20"/>
  <c r="L179" i="20" s="1"/>
  <c r="K177" i="20"/>
  <c r="J177" i="20"/>
  <c r="I177" i="20"/>
  <c r="H177" i="20"/>
  <c r="H179" i="20" s="1"/>
  <c r="G177" i="20"/>
  <c r="D168" i="20"/>
  <c r="D172" i="20" s="1"/>
  <c r="Q167" i="20"/>
  <c r="D167" i="20"/>
  <c r="G166" i="20"/>
  <c r="D166" i="20"/>
  <c r="O163" i="20"/>
  <c r="N163" i="20"/>
  <c r="M163" i="20"/>
  <c r="H163" i="20"/>
  <c r="P162" i="20"/>
  <c r="P163" i="20" s="1"/>
  <c r="O162" i="20"/>
  <c r="N162" i="20"/>
  <c r="M162" i="20"/>
  <c r="L162" i="20"/>
  <c r="K162" i="20"/>
  <c r="L163" i="20" s="1"/>
  <c r="J162" i="20"/>
  <c r="J163" i="20" s="1"/>
  <c r="I162" i="20"/>
  <c r="H162" i="20"/>
  <c r="I163" i="20" s="1"/>
  <c r="G162" i="20"/>
  <c r="P161" i="20"/>
  <c r="O161" i="20"/>
  <c r="J161" i="20"/>
  <c r="I161" i="20"/>
  <c r="O160" i="20"/>
  <c r="N160" i="20"/>
  <c r="M160" i="20"/>
  <c r="I160" i="20"/>
  <c r="H160" i="20"/>
  <c r="P159" i="20"/>
  <c r="O159" i="20"/>
  <c r="N159" i="20"/>
  <c r="N161" i="20" s="1"/>
  <c r="M159" i="20"/>
  <c r="M161" i="20" s="1"/>
  <c r="L159" i="20"/>
  <c r="K159" i="20"/>
  <c r="L161" i="20" s="1"/>
  <c r="J159" i="20"/>
  <c r="I159" i="20"/>
  <c r="H159" i="20"/>
  <c r="H161" i="20" s="1"/>
  <c r="G159" i="20"/>
  <c r="P158" i="20"/>
  <c r="P160" i="20" s="1"/>
  <c r="O158" i="20"/>
  <c r="N158" i="20"/>
  <c r="M158" i="20"/>
  <c r="L158" i="20"/>
  <c r="L160" i="20" s="1"/>
  <c r="K158" i="20"/>
  <c r="K160" i="20" s="1"/>
  <c r="J158" i="20"/>
  <c r="J160" i="20" s="1"/>
  <c r="I158" i="20"/>
  <c r="H158" i="20"/>
  <c r="G158" i="20"/>
  <c r="I152" i="20"/>
  <c r="H152" i="20" s="1"/>
  <c r="Q148" i="20"/>
  <c r="G147" i="20"/>
  <c r="D147" i="20"/>
  <c r="J144" i="20"/>
  <c r="P143" i="20"/>
  <c r="O143" i="20"/>
  <c r="P144" i="20" s="1"/>
  <c r="N143" i="20"/>
  <c r="N144" i="20" s="1"/>
  <c r="M143" i="20"/>
  <c r="L143" i="20"/>
  <c r="M144" i="20" s="1"/>
  <c r="K143" i="20"/>
  <c r="J143" i="20"/>
  <c r="K144" i="20" s="1"/>
  <c r="I143" i="20"/>
  <c r="I144" i="20" s="1"/>
  <c r="H143" i="20"/>
  <c r="H144" i="20" s="1"/>
  <c r="G143" i="20"/>
  <c r="N142" i="20"/>
  <c r="M142" i="20"/>
  <c r="M141" i="20"/>
  <c r="L141" i="20"/>
  <c r="K141" i="20"/>
  <c r="P140" i="20"/>
  <c r="O140" i="20"/>
  <c r="P142" i="20" s="1"/>
  <c r="N140" i="20"/>
  <c r="M140" i="20"/>
  <c r="L140" i="20"/>
  <c r="L142" i="20" s="1"/>
  <c r="K140" i="20"/>
  <c r="J140" i="20"/>
  <c r="K142" i="20" s="1"/>
  <c r="I140" i="20"/>
  <c r="I142" i="20" s="1"/>
  <c r="H140" i="20"/>
  <c r="G140" i="20"/>
  <c r="H142" i="20" s="1"/>
  <c r="P139" i="20"/>
  <c r="P141" i="20" s="1"/>
  <c r="O139" i="20"/>
  <c r="O141" i="20" s="1"/>
  <c r="N139" i="20"/>
  <c r="N141" i="20" s="1"/>
  <c r="M139" i="20"/>
  <c r="L139" i="20"/>
  <c r="K139" i="20"/>
  <c r="J139" i="20"/>
  <c r="J141" i="20" s="1"/>
  <c r="I139" i="20"/>
  <c r="I141" i="20" s="1"/>
  <c r="H139" i="20"/>
  <c r="H141" i="20" s="1"/>
  <c r="G139" i="20"/>
  <c r="Q129" i="20"/>
  <c r="N129" i="20"/>
  <c r="D129" i="20"/>
  <c r="G128" i="20"/>
  <c r="D128" i="20"/>
  <c r="N125" i="20"/>
  <c r="K125" i="20"/>
  <c r="J125" i="20"/>
  <c r="I125" i="20"/>
  <c r="P124" i="20"/>
  <c r="P125" i="20" s="1"/>
  <c r="O124" i="20"/>
  <c r="N124" i="20"/>
  <c r="O125" i="20" s="1"/>
  <c r="M124" i="20"/>
  <c r="M125" i="20" s="1"/>
  <c r="L124" i="20"/>
  <c r="L125" i="20" s="1"/>
  <c r="K124" i="20"/>
  <c r="J124" i="20"/>
  <c r="I124" i="20"/>
  <c r="H124" i="20"/>
  <c r="G124" i="20"/>
  <c r="H125" i="20" s="1"/>
  <c r="K123" i="20"/>
  <c r="P122" i="20"/>
  <c r="O122" i="20"/>
  <c r="I122" i="20"/>
  <c r="P121" i="20"/>
  <c r="P123" i="20" s="1"/>
  <c r="O121" i="20"/>
  <c r="N121" i="20"/>
  <c r="M121" i="20"/>
  <c r="M123" i="20" s="1"/>
  <c r="L121" i="20"/>
  <c r="K121" i="20"/>
  <c r="L123" i="20" s="1"/>
  <c r="J121" i="20"/>
  <c r="J123" i="20" s="1"/>
  <c r="I121" i="20"/>
  <c r="I123" i="20" s="1"/>
  <c r="H121" i="20"/>
  <c r="G121" i="20"/>
  <c r="H123" i="20" s="1"/>
  <c r="P120" i="20"/>
  <c r="O120" i="20"/>
  <c r="N120" i="20"/>
  <c r="M120" i="20"/>
  <c r="M122" i="20" s="1"/>
  <c r="L120" i="20"/>
  <c r="L122" i="20" s="1"/>
  <c r="K120" i="20"/>
  <c r="J120" i="20"/>
  <c r="K122" i="20" s="1"/>
  <c r="I120" i="20"/>
  <c r="H120" i="20"/>
  <c r="H122" i="20" s="1"/>
  <c r="G120" i="20"/>
  <c r="D115" i="20"/>
  <c r="D111" i="20"/>
  <c r="Q110" i="20"/>
  <c r="D110" i="20"/>
  <c r="G109" i="20"/>
  <c r="D109" i="20"/>
  <c r="O106" i="20"/>
  <c r="N106" i="20"/>
  <c r="M106" i="20"/>
  <c r="P105" i="20"/>
  <c r="P106" i="20" s="1"/>
  <c r="O105" i="20"/>
  <c r="N105" i="20"/>
  <c r="M105" i="20"/>
  <c r="L105" i="20"/>
  <c r="K105" i="20"/>
  <c r="J105" i="20"/>
  <c r="J106" i="20" s="1"/>
  <c r="I105" i="20"/>
  <c r="H105" i="20"/>
  <c r="I106" i="20" s="1"/>
  <c r="G105" i="20"/>
  <c r="O104" i="20"/>
  <c r="J104" i="20"/>
  <c r="I104" i="20"/>
  <c r="M103" i="20"/>
  <c r="I103" i="20"/>
  <c r="H103" i="20"/>
  <c r="P102" i="20"/>
  <c r="O102" i="20"/>
  <c r="P104" i="20" s="1"/>
  <c r="N102" i="20"/>
  <c r="N104" i="20" s="1"/>
  <c r="M102" i="20"/>
  <c r="M104" i="20" s="1"/>
  <c r="L102" i="20"/>
  <c r="K102" i="20"/>
  <c r="L104" i="20" s="1"/>
  <c r="J102" i="20"/>
  <c r="I102" i="20"/>
  <c r="H102" i="20"/>
  <c r="H104" i="20" s="1"/>
  <c r="G102" i="20"/>
  <c r="P101" i="20"/>
  <c r="P103" i="20" s="1"/>
  <c r="O101" i="20"/>
  <c r="N101" i="20"/>
  <c r="O103" i="20" s="1"/>
  <c r="M101" i="20"/>
  <c r="L101" i="20"/>
  <c r="L103" i="20" s="1"/>
  <c r="K101" i="20"/>
  <c r="K103" i="20" s="1"/>
  <c r="J101" i="20"/>
  <c r="J103" i="20" s="1"/>
  <c r="I101" i="20"/>
  <c r="H101" i="20"/>
  <c r="G101" i="20"/>
  <c r="I95" i="20"/>
  <c r="Q91" i="20"/>
  <c r="H223" i="20" s="1"/>
  <c r="D91" i="20"/>
  <c r="G90" i="20"/>
  <c r="D90" i="20"/>
  <c r="P78" i="20"/>
  <c r="P79" i="20" s="1"/>
  <c r="N78" i="20"/>
  <c r="M75" i="20"/>
  <c r="L75" i="20"/>
  <c r="K75" i="20"/>
  <c r="K77" i="20" s="1"/>
  <c r="P74" i="20"/>
  <c r="L74" i="20"/>
  <c r="K74" i="20"/>
  <c r="K76" i="20" s="1"/>
  <c r="J74" i="20"/>
  <c r="P73" i="20"/>
  <c r="O73" i="20"/>
  <c r="O78" i="20" s="1"/>
  <c r="O79" i="20" s="1"/>
  <c r="N73" i="20"/>
  <c r="M73" i="20"/>
  <c r="L73" i="20"/>
  <c r="K73" i="20"/>
  <c r="K78" i="20" s="1"/>
  <c r="K79" i="20" s="1"/>
  <c r="J73" i="20"/>
  <c r="J78" i="20" s="1"/>
  <c r="I73" i="20"/>
  <c r="H73" i="20"/>
  <c r="G73" i="20"/>
  <c r="P72" i="20"/>
  <c r="O72" i="20"/>
  <c r="N72" i="20"/>
  <c r="N75" i="20" s="1"/>
  <c r="N77" i="20" s="1"/>
  <c r="M72" i="20"/>
  <c r="L72" i="20"/>
  <c r="K72" i="20"/>
  <c r="J72" i="20"/>
  <c r="J75" i="20" s="1"/>
  <c r="I72" i="20"/>
  <c r="I75" i="20" s="1"/>
  <c r="H72" i="20"/>
  <c r="G72" i="20"/>
  <c r="P71" i="20"/>
  <c r="O71" i="20"/>
  <c r="N71" i="20"/>
  <c r="M71" i="20"/>
  <c r="L71" i="20"/>
  <c r="K71" i="20"/>
  <c r="J71" i="20"/>
  <c r="I71" i="20"/>
  <c r="I74" i="20" s="1"/>
  <c r="H71" i="20"/>
  <c r="H74" i="20" s="1"/>
  <c r="G71" i="20"/>
  <c r="L70" i="20"/>
  <c r="P68" i="20"/>
  <c r="P70" i="20" s="1"/>
  <c r="O68" i="20"/>
  <c r="N68" i="20"/>
  <c r="N70" i="20" s="1"/>
  <c r="M68" i="20"/>
  <c r="M78" i="20" s="1"/>
  <c r="M79" i="20" s="1"/>
  <c r="L68" i="20"/>
  <c r="L78" i="20" s="1"/>
  <c r="K68" i="20"/>
  <c r="J68" i="20"/>
  <c r="I68" i="20"/>
  <c r="H68" i="20"/>
  <c r="H78" i="20" s="1"/>
  <c r="H79" i="20" s="1"/>
  <c r="G68" i="20"/>
  <c r="G78" i="20" s="1"/>
  <c r="P67" i="20"/>
  <c r="P75" i="20" s="1"/>
  <c r="O67" i="20"/>
  <c r="O70" i="20" s="1"/>
  <c r="N67" i="20"/>
  <c r="N74" i="20" s="1"/>
  <c r="M67" i="20"/>
  <c r="M70" i="20" s="1"/>
  <c r="L67" i="20"/>
  <c r="K67" i="20"/>
  <c r="K70" i="20" s="1"/>
  <c r="J67" i="20"/>
  <c r="J70" i="20" s="1"/>
  <c r="I67" i="20"/>
  <c r="H67" i="20"/>
  <c r="G67" i="20"/>
  <c r="G74" i="20" s="1"/>
  <c r="P45" i="20"/>
  <c r="N45" i="20"/>
  <c r="H45" i="20"/>
  <c r="G45" i="20"/>
  <c r="P44" i="20"/>
  <c r="O44" i="20"/>
  <c r="H44" i="20"/>
  <c r="G44" i="20"/>
  <c r="J43" i="20"/>
  <c r="P42" i="20"/>
  <c r="O42" i="20"/>
  <c r="O43" i="20" s="1"/>
  <c r="N42" i="20"/>
  <c r="N43" i="20" s="1"/>
  <c r="M42" i="20"/>
  <c r="M43" i="20" s="1"/>
  <c r="L42" i="20"/>
  <c r="L43" i="20" s="1"/>
  <c r="K42" i="20"/>
  <c r="J42" i="20"/>
  <c r="K43" i="20" s="1"/>
  <c r="I42" i="20"/>
  <c r="H42" i="20"/>
  <c r="H43" i="20" s="1"/>
  <c r="G42" i="20"/>
  <c r="N41" i="20"/>
  <c r="M41" i="20"/>
  <c r="M40" i="20"/>
  <c r="L40" i="20"/>
  <c r="K40" i="20"/>
  <c r="P39" i="20"/>
  <c r="O39" i="20"/>
  <c r="N39" i="20"/>
  <c r="M39" i="20"/>
  <c r="L39" i="20"/>
  <c r="K39" i="20"/>
  <c r="L41" i="20" s="1"/>
  <c r="J39" i="20"/>
  <c r="I39" i="20"/>
  <c r="I41" i="20" s="1"/>
  <c r="H39" i="20"/>
  <c r="H41" i="20" s="1"/>
  <c r="G39" i="20"/>
  <c r="P38" i="20"/>
  <c r="P40" i="20" s="1"/>
  <c r="O38" i="20"/>
  <c r="N38" i="20"/>
  <c r="N40" i="20" s="1"/>
  <c r="M38" i="20"/>
  <c r="L38" i="20"/>
  <c r="K38" i="20"/>
  <c r="J38" i="20"/>
  <c r="I38" i="20"/>
  <c r="I40" i="20" s="1"/>
  <c r="H38" i="20"/>
  <c r="H40" i="20" s="1"/>
  <c r="G38" i="20"/>
  <c r="P33" i="20"/>
  <c r="O33" i="20"/>
  <c r="O45" i="20" s="1"/>
  <c r="N33" i="20"/>
  <c r="N44" i="20" s="1"/>
  <c r="M33" i="20"/>
  <c r="M44" i="20" s="1"/>
  <c r="L33" i="20"/>
  <c r="L44" i="20" s="1"/>
  <c r="K33" i="20"/>
  <c r="K45" i="20" s="1"/>
  <c r="J33" i="20"/>
  <c r="J44" i="20" s="1"/>
  <c r="I33" i="20"/>
  <c r="H33" i="20"/>
  <c r="G33" i="20"/>
  <c r="B26" i="20"/>
  <c r="I24" i="20"/>
  <c r="H24" i="20"/>
  <c r="G24" i="20"/>
  <c r="D16" i="20"/>
  <c r="D17" i="20" s="1"/>
  <c r="B15" i="20"/>
  <c r="P13" i="20"/>
  <c r="L13" i="20"/>
  <c r="P12" i="20"/>
  <c r="O12" i="20"/>
  <c r="O13" i="20" s="1"/>
  <c r="N12" i="20"/>
  <c r="M12" i="20"/>
  <c r="M13" i="20" s="1"/>
  <c r="L12" i="20"/>
  <c r="K12" i="20"/>
  <c r="K13" i="20" s="1"/>
  <c r="J12" i="20"/>
  <c r="J13" i="20" s="1"/>
  <c r="I12" i="20"/>
  <c r="I190" i="20" s="1"/>
  <c r="H12" i="20"/>
  <c r="G12" i="20"/>
  <c r="I77" i="20" l="1"/>
  <c r="I43" i="20"/>
  <c r="I76" i="20"/>
  <c r="G95" i="20"/>
  <c r="P95" i="20"/>
  <c r="N95" i="20"/>
  <c r="O95" i="20"/>
  <c r="M95" i="20"/>
  <c r="J95" i="20"/>
  <c r="L95" i="20"/>
  <c r="K95" i="20"/>
  <c r="O40" i="20"/>
  <c r="H76" i="20"/>
  <c r="D28" i="20"/>
  <c r="D30" i="20" s="1"/>
  <c r="J80" i="20"/>
  <c r="J81" i="20"/>
  <c r="I223" i="20"/>
  <c r="G223" i="20" s="1"/>
  <c r="N122" i="20"/>
  <c r="H75" i="20"/>
  <c r="I78" i="20"/>
  <c r="I79" i="20" s="1"/>
  <c r="J77" i="20"/>
  <c r="O123" i="20"/>
  <c r="N123" i="20"/>
  <c r="O186" i="20"/>
  <c r="N168" i="20"/>
  <c r="L224" i="20" s="1"/>
  <c r="N186" i="20"/>
  <c r="O167" i="20"/>
  <c r="N149" i="20"/>
  <c r="O110" i="20"/>
  <c r="N92" i="20"/>
  <c r="H224" i="20" s="1"/>
  <c r="N167" i="20"/>
  <c r="N110" i="20"/>
  <c r="N13" i="20"/>
  <c r="N130" i="20"/>
  <c r="J224" i="20" s="1"/>
  <c r="O91" i="20"/>
  <c r="O148" i="20"/>
  <c r="N187" i="20"/>
  <c r="M224" i="20" s="1"/>
  <c r="N148" i="20"/>
  <c r="N91" i="20"/>
  <c r="I13" i="20"/>
  <c r="O129" i="20"/>
  <c r="N111" i="20"/>
  <c r="H13" i="20"/>
  <c r="D27" i="20"/>
  <c r="D31" i="20" s="1"/>
  <c r="G13" i="20"/>
  <c r="L45" i="20"/>
  <c r="K80" i="20"/>
  <c r="K81" i="20"/>
  <c r="L79" i="20"/>
  <c r="D98" i="20"/>
  <c r="P80" i="20"/>
  <c r="P81" i="20"/>
  <c r="D18" i="20"/>
  <c r="J40" i="20"/>
  <c r="O80" i="20"/>
  <c r="O81" i="20"/>
  <c r="L76" i="20"/>
  <c r="L106" i="20"/>
  <c r="K106" i="20"/>
  <c r="K224" i="20"/>
  <c r="K41" i="20"/>
  <c r="J41" i="20"/>
  <c r="P43" i="20"/>
  <c r="M80" i="20"/>
  <c r="M81" i="20"/>
  <c r="N81" i="20"/>
  <c r="N80" i="20"/>
  <c r="J76" i="20"/>
  <c r="N79" i="20"/>
  <c r="H95" i="20"/>
  <c r="D97" i="20"/>
  <c r="D116" i="20"/>
  <c r="I45" i="20"/>
  <c r="I44" i="20"/>
  <c r="O190" i="20"/>
  <c r="N190" i="20"/>
  <c r="M190" i="20"/>
  <c r="L190" i="20"/>
  <c r="K190" i="20"/>
  <c r="J190" i="20"/>
  <c r="H190" i="20"/>
  <c r="G190" i="20"/>
  <c r="P190" i="20"/>
  <c r="K44" i="20"/>
  <c r="G70" i="20"/>
  <c r="O41" i="20"/>
  <c r="P41" i="20"/>
  <c r="L80" i="20"/>
  <c r="L81" i="20"/>
  <c r="J79" i="20"/>
  <c r="M77" i="20"/>
  <c r="L77" i="20"/>
  <c r="H70" i="20"/>
  <c r="O142" i="20"/>
  <c r="K161" i="20"/>
  <c r="M74" i="20"/>
  <c r="M76" i="20" s="1"/>
  <c r="D117" i="20"/>
  <c r="P147" i="20"/>
  <c r="K152" i="20"/>
  <c r="J45" i="20"/>
  <c r="B53" i="20"/>
  <c r="O75" i="20"/>
  <c r="O77" i="20" s="1"/>
  <c r="D118" i="20"/>
  <c r="D148" i="20"/>
  <c r="L152" i="20"/>
  <c r="H201" i="20"/>
  <c r="J223" i="20"/>
  <c r="K104" i="20"/>
  <c r="J152" i="20"/>
  <c r="D29" i="20"/>
  <c r="I70" i="20"/>
  <c r="P90" i="20"/>
  <c r="O74" i="20"/>
  <c r="O76" i="20" s="1"/>
  <c r="I114" i="20"/>
  <c r="D130" i="20"/>
  <c r="D134" i="20"/>
  <c r="M152" i="20"/>
  <c r="I171" i="20"/>
  <c r="D187" i="20"/>
  <c r="D191" i="20"/>
  <c r="K223" i="20"/>
  <c r="L223" i="20"/>
  <c r="D192" i="20"/>
  <c r="J201" i="20"/>
  <c r="M45" i="20"/>
  <c r="N103" i="20"/>
  <c r="P109" i="20"/>
  <c r="J122" i="20"/>
  <c r="O152" i="20"/>
  <c r="P166" i="20"/>
  <c r="M223" i="20"/>
  <c r="N152" i="20"/>
  <c r="G75" i="20"/>
  <c r="L144" i="20"/>
  <c r="P152" i="20"/>
  <c r="H106" i="20"/>
  <c r="G222" i="20"/>
  <c r="D92" i="20"/>
  <c r="D96" i="20"/>
  <c r="I133" i="20"/>
  <c r="J142" i="20"/>
  <c r="D149" i="20"/>
  <c r="D153" i="20"/>
  <c r="I224" i="20"/>
  <c r="B47" i="20"/>
  <c r="P128" i="20"/>
  <c r="O144" i="20"/>
  <c r="G152" i="20"/>
  <c r="K163" i="20"/>
  <c r="P185" i="20"/>
  <c r="D173" i="20"/>
  <c r="D136" i="20" l="1"/>
  <c r="D119" i="20"/>
  <c r="D19" i="20"/>
  <c r="N133" i="20"/>
  <c r="L133" i="20"/>
  <c r="K133" i="20"/>
  <c r="J133" i="20"/>
  <c r="H133" i="20"/>
  <c r="G133" i="20"/>
  <c r="P133" i="20"/>
  <c r="O133" i="20"/>
  <c r="M133" i="20"/>
  <c r="D34" i="20"/>
  <c r="D54" i="20"/>
  <c r="D175" i="20"/>
  <c r="G81" i="20"/>
  <c r="G80" i="20"/>
  <c r="H77" i="20"/>
  <c r="D32" i="20"/>
  <c r="D36" i="20" s="1"/>
  <c r="D99" i="20"/>
  <c r="G224" i="20"/>
  <c r="C5" i="20" s="1"/>
  <c r="P77" i="20"/>
  <c r="H81" i="20"/>
  <c r="H80" i="20"/>
  <c r="D154" i="20"/>
  <c r="D193" i="20"/>
  <c r="D174" i="20"/>
  <c r="D176" i="20" s="1"/>
  <c r="N76" i="20"/>
  <c r="P114" i="20"/>
  <c r="O114" i="20"/>
  <c r="N114" i="20"/>
  <c r="M114" i="20"/>
  <c r="J114" i="20"/>
  <c r="L114" i="20"/>
  <c r="K114" i="20"/>
  <c r="G114" i="20"/>
  <c r="H114" i="20"/>
  <c r="B61" i="20"/>
  <c r="P171" i="20"/>
  <c r="O171" i="20"/>
  <c r="N171" i="20"/>
  <c r="M171" i="20"/>
  <c r="L171" i="20"/>
  <c r="J171" i="20"/>
  <c r="K171" i="20"/>
  <c r="G171" i="20"/>
  <c r="H171" i="20"/>
  <c r="D48" i="20"/>
  <c r="P76" i="20"/>
  <c r="D100" i="20"/>
  <c r="D135" i="20"/>
  <c r="D33" i="20"/>
  <c r="D35" i="20" s="1"/>
  <c r="I80" i="20"/>
  <c r="I81" i="20"/>
  <c r="D120" i="20"/>
  <c r="D38" i="20" l="1"/>
  <c r="D85" i="20"/>
  <c r="D86" i="20" s="1"/>
  <c r="D65" i="20"/>
  <c r="D64" i="20"/>
  <c r="D55" i="20"/>
  <c r="D56" i="20" s="1"/>
  <c r="D57" i="20" s="1"/>
  <c r="D103" i="20"/>
  <c r="D121" i="20"/>
  <c r="D37" i="20"/>
  <c r="D138" i="20"/>
  <c r="D139" i="20" s="1"/>
  <c r="D20" i="20"/>
  <c r="D51" i="20"/>
  <c r="D102" i="20"/>
  <c r="B84" i="20"/>
  <c r="D178" i="20"/>
  <c r="D179" i="20" s="1"/>
  <c r="D177" i="20"/>
  <c r="D101" i="20"/>
  <c r="D155" i="20"/>
  <c r="D194" i="20"/>
  <c r="D195" i="20"/>
  <c r="D137" i="20"/>
  <c r="D122" i="20"/>
  <c r="D49" i="20"/>
  <c r="D50" i="20" s="1"/>
  <c r="D106" i="20" l="1"/>
  <c r="D140" i="20"/>
  <c r="D142" i="20" s="1"/>
  <c r="D124" i="20"/>
  <c r="D125" i="20" s="1"/>
  <c r="D39" i="20"/>
  <c r="D40" i="20" s="1"/>
  <c r="D41" i="20" s="1"/>
  <c r="D42" i="20" s="1"/>
  <c r="D66" i="20"/>
  <c r="D21" i="20"/>
  <c r="D156" i="20"/>
  <c r="D104" i="20"/>
  <c r="D141" i="20"/>
  <c r="D143" i="20" s="1"/>
  <c r="D199" i="20"/>
  <c r="D200" i="20"/>
  <c r="D201" i="20" s="1"/>
  <c r="D197" i="20"/>
  <c r="D198" i="20"/>
  <c r="D180" i="20"/>
  <c r="D181" i="20" s="1"/>
  <c r="D182" i="20" s="1"/>
  <c r="D105" i="20"/>
  <c r="D196" i="20"/>
  <c r="D123" i="20"/>
  <c r="D22" i="20" l="1"/>
  <c r="D23" i="20" s="1"/>
  <c r="D24" i="20" s="1"/>
  <c r="D67" i="20"/>
  <c r="D144" i="20"/>
  <c r="D68" i="20"/>
  <c r="D157" i="20"/>
  <c r="D158" i="20" s="1"/>
  <c r="D159" i="20" s="1"/>
  <c r="D160" i="20" s="1"/>
  <c r="D43" i="20"/>
  <c r="D44" i="20" s="1"/>
  <c r="D69" i="20" l="1"/>
  <c r="D45" i="20"/>
  <c r="D70" i="20"/>
  <c r="D71" i="20" s="1"/>
  <c r="D72" i="20" s="1"/>
  <c r="D73" i="20" s="1"/>
  <c r="D74" i="20" s="1"/>
  <c r="D75" i="20" s="1"/>
  <c r="D76" i="20" s="1"/>
  <c r="D77" i="20" s="1"/>
  <c r="D78" i="20" s="1"/>
  <c r="D79" i="20" s="1"/>
  <c r="D80" i="20" s="1"/>
  <c r="D81" i="20" s="1"/>
  <c r="D82" i="20" s="1"/>
  <c r="D161" i="20"/>
  <c r="D162" i="20" s="1"/>
  <c r="D163" i="20" s="1"/>
  <c r="AY12" i="18" l="1"/>
  <c r="AT12" i="18"/>
  <c r="AO12" i="18"/>
  <c r="AJ12" i="18"/>
  <c r="AE12" i="18"/>
  <c r="Z12" i="18"/>
  <c r="U12" i="18"/>
  <c r="P12" i="18"/>
  <c r="K12" i="18"/>
  <c r="F41" i="18" l="1"/>
  <c r="F12" i="18"/>
  <c r="AZ17" i="18" l="1"/>
  <c r="BA29" i="18"/>
  <c r="AZ29" i="18"/>
  <c r="AY29" i="18"/>
  <c r="BA25" i="18"/>
  <c r="AZ25" i="18"/>
  <c r="AY25" i="18"/>
  <c r="BA21" i="18"/>
  <c r="AZ21" i="18"/>
  <c r="AY21" i="18"/>
  <c r="BA17" i="18"/>
  <c r="AY17" i="18"/>
  <c r="AV29" i="18"/>
  <c r="AU29" i="18"/>
  <c r="AT29" i="18"/>
  <c r="AV25" i="18"/>
  <c r="AU25" i="18"/>
  <c r="AT25" i="18"/>
  <c r="AV21" i="18"/>
  <c r="AU21" i="18"/>
  <c r="AT21" i="18"/>
  <c r="AV17" i="18"/>
  <c r="AU17" i="18"/>
  <c r="AT17" i="18"/>
  <c r="AQ29" i="18"/>
  <c r="AP29" i="18"/>
  <c r="AO29" i="18"/>
  <c r="AQ25" i="18"/>
  <c r="AP25" i="18"/>
  <c r="AO25" i="18"/>
  <c r="AQ21" i="18"/>
  <c r="AP21" i="18"/>
  <c r="AO21" i="18"/>
  <c r="AQ17" i="18"/>
  <c r="AP17" i="18"/>
  <c r="AO17" i="18"/>
  <c r="I66" i="18"/>
  <c r="I65" i="18"/>
  <c r="I64" i="18"/>
  <c r="I63" i="18"/>
  <c r="I62" i="18"/>
  <c r="I61" i="18"/>
  <c r="H61" i="18"/>
  <c r="G61" i="18"/>
  <c r="F61" i="18"/>
  <c r="I60" i="18"/>
  <c r="H60" i="18"/>
  <c r="G60" i="18"/>
  <c r="F60" i="18"/>
  <c r="I59" i="18"/>
  <c r="H59" i="18"/>
  <c r="G59" i="18"/>
  <c r="F59" i="18"/>
  <c r="I58" i="18"/>
  <c r="I57" i="18"/>
  <c r="H57" i="18"/>
  <c r="G57" i="18"/>
  <c r="F57" i="18"/>
  <c r="I56" i="18"/>
  <c r="H56" i="18"/>
  <c r="G56" i="18"/>
  <c r="F56" i="18"/>
  <c r="I55" i="18"/>
  <c r="H55" i="18"/>
  <c r="G55" i="18"/>
  <c r="F55" i="18"/>
  <c r="I54" i="18"/>
  <c r="I53" i="18"/>
  <c r="H53" i="18"/>
  <c r="G53" i="18"/>
  <c r="F53" i="18"/>
  <c r="I52" i="18"/>
  <c r="H52" i="18"/>
  <c r="G52" i="18"/>
  <c r="F52" i="18"/>
  <c r="I51" i="18"/>
  <c r="H51" i="18"/>
  <c r="G51" i="18"/>
  <c r="F51" i="18"/>
  <c r="I50" i="18"/>
  <c r="I49" i="18"/>
  <c r="H49" i="18"/>
  <c r="G49" i="18"/>
  <c r="F49" i="18"/>
  <c r="I48" i="18"/>
  <c r="H48" i="18"/>
  <c r="G48" i="18"/>
  <c r="F48" i="18"/>
  <c r="I47" i="18"/>
  <c r="H47" i="18"/>
  <c r="G47" i="18"/>
  <c r="F47" i="18"/>
  <c r="I46" i="18"/>
  <c r="I45" i="18"/>
  <c r="H45" i="18"/>
  <c r="G45" i="18"/>
  <c r="F45" i="18"/>
  <c r="I44" i="18"/>
  <c r="H44" i="18"/>
  <c r="G44" i="18"/>
  <c r="F44" i="18"/>
  <c r="I43" i="18"/>
  <c r="H43" i="18"/>
  <c r="G43" i="18"/>
  <c r="F43" i="18"/>
  <c r="BA36" i="18"/>
  <c r="AZ36" i="18"/>
  <c r="AY36" i="18"/>
  <c r="AV36" i="18"/>
  <c r="AU36" i="18"/>
  <c r="AT36" i="18"/>
  <c r="AQ36" i="18"/>
  <c r="AP36" i="18"/>
  <c r="AO36" i="18"/>
  <c r="AL36" i="18"/>
  <c r="AK36" i="18"/>
  <c r="AJ36" i="18"/>
  <c r="AG36" i="18"/>
  <c r="AF36" i="18"/>
  <c r="AE36" i="18"/>
  <c r="AB36" i="18"/>
  <c r="AA36" i="18"/>
  <c r="Z36" i="18"/>
  <c r="W36" i="18"/>
  <c r="V36" i="18"/>
  <c r="U36" i="18"/>
  <c r="R36" i="18"/>
  <c r="Q36" i="18"/>
  <c r="P36" i="18"/>
  <c r="M36" i="18"/>
  <c r="L36" i="18"/>
  <c r="K36" i="18"/>
  <c r="H36" i="18"/>
  <c r="G36" i="18"/>
  <c r="F36" i="18"/>
  <c r="BA35" i="18"/>
  <c r="AZ35" i="18"/>
  <c r="AY35" i="18"/>
  <c r="AV35" i="18"/>
  <c r="AU35" i="18"/>
  <c r="AT35" i="18"/>
  <c r="AQ35" i="18"/>
  <c r="AP35" i="18"/>
  <c r="AO35" i="18"/>
  <c r="AL35" i="18"/>
  <c r="AK35" i="18"/>
  <c r="AJ35" i="18"/>
  <c r="AG35" i="18"/>
  <c r="AF35" i="18"/>
  <c r="AE35" i="18"/>
  <c r="AB35" i="18"/>
  <c r="AA35" i="18"/>
  <c r="Z35" i="18"/>
  <c r="W35" i="18"/>
  <c r="V35" i="18"/>
  <c r="U35" i="18"/>
  <c r="R35" i="18"/>
  <c r="Q35" i="18"/>
  <c r="P35" i="18"/>
  <c r="M35" i="18"/>
  <c r="L35" i="18"/>
  <c r="K35" i="18"/>
  <c r="H35" i="18"/>
  <c r="G35" i="18"/>
  <c r="F35" i="18"/>
  <c r="BA34" i="18"/>
  <c r="AZ34" i="18"/>
  <c r="AY34" i="18"/>
  <c r="AV34" i="18"/>
  <c r="AU34" i="18"/>
  <c r="AT34" i="18"/>
  <c r="AQ34" i="18"/>
  <c r="AP34" i="18"/>
  <c r="AO34" i="18"/>
  <c r="AL34" i="18"/>
  <c r="AK34" i="18"/>
  <c r="AJ34" i="18"/>
  <c r="AG34" i="18"/>
  <c r="AF34" i="18"/>
  <c r="AE34" i="18"/>
  <c r="AB34" i="18"/>
  <c r="AA34" i="18"/>
  <c r="Z34" i="18"/>
  <c r="W34" i="18"/>
  <c r="V34" i="18"/>
  <c r="U34" i="18"/>
  <c r="R34" i="18"/>
  <c r="Q34" i="18"/>
  <c r="P34" i="18"/>
  <c r="M34" i="18"/>
  <c r="L34" i="18"/>
  <c r="K34" i="18"/>
  <c r="H34" i="18"/>
  <c r="G34" i="18"/>
  <c r="F34" i="18"/>
  <c r="BA33" i="18"/>
  <c r="AZ33" i="18"/>
  <c r="AY33" i="18"/>
  <c r="AV33" i="18"/>
  <c r="AU33" i="18"/>
  <c r="AT33" i="18"/>
  <c r="AQ33" i="18"/>
  <c r="AP33" i="18"/>
  <c r="AO33" i="18"/>
  <c r="AL33" i="18"/>
  <c r="AK33" i="18"/>
  <c r="AJ33" i="18"/>
  <c r="AG33" i="18"/>
  <c r="AF33" i="18"/>
  <c r="AE33" i="18"/>
  <c r="AB33" i="18"/>
  <c r="AA33" i="18"/>
  <c r="Z33" i="18"/>
  <c r="W33" i="18"/>
  <c r="V33" i="18"/>
  <c r="U33" i="18"/>
  <c r="R33" i="18"/>
  <c r="Q33" i="18"/>
  <c r="P33" i="18"/>
  <c r="M33" i="18"/>
  <c r="L33" i="18"/>
  <c r="K33" i="18"/>
  <c r="H33" i="18"/>
  <c r="G33" i="18"/>
  <c r="F33" i="18"/>
  <c r="AL29" i="18"/>
  <c r="AK29" i="18"/>
  <c r="AJ29" i="18"/>
  <c r="AG29" i="18"/>
  <c r="AF29" i="18"/>
  <c r="AE29" i="18"/>
  <c r="AB29" i="18"/>
  <c r="AA29" i="18"/>
  <c r="Z29" i="18"/>
  <c r="W29" i="18"/>
  <c r="V29" i="18"/>
  <c r="U29" i="18"/>
  <c r="R29" i="18"/>
  <c r="Q29" i="18"/>
  <c r="P29" i="18"/>
  <c r="M29" i="18"/>
  <c r="L29" i="18"/>
  <c r="K29" i="18"/>
  <c r="H29" i="18"/>
  <c r="G29" i="18"/>
  <c r="F29" i="18"/>
  <c r="AL25" i="18"/>
  <c r="AK25" i="18"/>
  <c r="AJ25" i="18"/>
  <c r="AG25" i="18"/>
  <c r="AF25" i="18"/>
  <c r="AE25" i="18"/>
  <c r="AB25" i="18"/>
  <c r="AA25" i="18"/>
  <c r="Z25" i="18"/>
  <c r="W25" i="18"/>
  <c r="V25" i="18"/>
  <c r="U25" i="18"/>
  <c r="R25" i="18"/>
  <c r="Q25" i="18"/>
  <c r="P25" i="18"/>
  <c r="M25" i="18"/>
  <c r="L25" i="18"/>
  <c r="K25" i="18"/>
  <c r="H25" i="18"/>
  <c r="G25" i="18"/>
  <c r="F25" i="18"/>
  <c r="AL21" i="18"/>
  <c r="AK21" i="18"/>
  <c r="AJ21" i="18"/>
  <c r="AG21" i="18"/>
  <c r="AF21" i="18"/>
  <c r="AE21" i="18"/>
  <c r="AB21" i="18"/>
  <c r="AA21" i="18"/>
  <c r="Z21" i="18"/>
  <c r="W21" i="18"/>
  <c r="V21" i="18"/>
  <c r="U21" i="18"/>
  <c r="R21" i="18"/>
  <c r="Q21" i="18"/>
  <c r="P21" i="18"/>
  <c r="M21" i="18"/>
  <c r="L21" i="18"/>
  <c r="K21" i="18"/>
  <c r="H21" i="18"/>
  <c r="G21" i="18"/>
  <c r="F21" i="18"/>
  <c r="AL17" i="18"/>
  <c r="AK17" i="18"/>
  <c r="AJ17" i="18"/>
  <c r="AG17" i="18"/>
  <c r="AF17" i="18"/>
  <c r="AE17" i="18"/>
  <c r="AB17" i="18"/>
  <c r="AA17" i="18"/>
  <c r="Z17" i="18"/>
  <c r="W17" i="18"/>
  <c r="V17" i="18"/>
  <c r="U17" i="18"/>
  <c r="R17" i="18"/>
  <c r="Q17" i="18"/>
  <c r="P17" i="18"/>
  <c r="M17" i="18"/>
  <c r="L17" i="18"/>
  <c r="K17" i="18"/>
  <c r="H17" i="18"/>
  <c r="G17" i="18"/>
  <c r="F17" i="18"/>
  <c r="D73" i="18" l="1"/>
  <c r="D74" i="18"/>
  <c r="D78" i="18"/>
  <c r="D81" i="18"/>
  <c r="D79" i="18"/>
  <c r="D80" i="18"/>
  <c r="D75" i="18"/>
  <c r="D72" i="18"/>
  <c r="D76" i="18"/>
  <c r="D77" i="18"/>
  <c r="K37" i="18"/>
  <c r="AY37" i="18"/>
  <c r="U37" i="18"/>
  <c r="AO37" i="18"/>
  <c r="AE37" i="18"/>
  <c r="G65" i="18"/>
  <c r="F64" i="18"/>
  <c r="F63" i="18"/>
  <c r="H64" i="18"/>
  <c r="G64" i="18"/>
  <c r="H62" i="18"/>
  <c r="AA37" i="18"/>
  <c r="H65" i="18"/>
  <c r="R37" i="18"/>
  <c r="AL37" i="18"/>
  <c r="H37" i="18"/>
  <c r="AB37" i="18"/>
  <c r="AV37" i="18"/>
  <c r="G46" i="18"/>
  <c r="F50" i="18"/>
  <c r="Q37" i="18"/>
  <c r="AK37" i="18"/>
  <c r="AU37" i="18"/>
  <c r="H63" i="18"/>
  <c r="G50" i="18"/>
  <c r="F54" i="18"/>
  <c r="G37" i="18"/>
  <c r="V37" i="18"/>
  <c r="AP37" i="18"/>
  <c r="L37" i="18"/>
  <c r="AF37" i="18"/>
  <c r="AZ37" i="18"/>
  <c r="H50" i="18"/>
  <c r="G63" i="18"/>
  <c r="F58" i="18"/>
  <c r="W37" i="18"/>
  <c r="AQ37" i="18"/>
  <c r="M37" i="18"/>
  <c r="AG37" i="18"/>
  <c r="BA37" i="18"/>
  <c r="H54" i="18"/>
  <c r="G58" i="18"/>
  <c r="F62" i="18"/>
  <c r="F37" i="18"/>
  <c r="Z37" i="18"/>
  <c r="AT37" i="18"/>
  <c r="P37" i="18"/>
  <c r="AJ37" i="18"/>
  <c r="H58" i="18"/>
  <c r="G62" i="18"/>
  <c r="F65" i="18"/>
  <c r="H46" i="18"/>
  <c r="F46" i="18"/>
  <c r="G54" i="18"/>
  <c r="D82" i="18" l="1"/>
  <c r="G67" i="18"/>
  <c r="H66" i="18"/>
  <c r="F66" i="18"/>
  <c r="G66" i="18"/>
</calcChain>
</file>

<file path=xl/sharedStrings.xml><?xml version="1.0" encoding="utf-8"?>
<sst xmlns="http://schemas.openxmlformats.org/spreadsheetml/2006/main" count="1044" uniqueCount="414">
  <si>
    <t>提出日　：</t>
    <rPh sb="0" eb="3">
      <t>テイシュツビ</t>
    </rPh>
    <phoneticPr fontId="1"/>
  </si>
  <si>
    <t>事業者名：</t>
    <rPh sb="0" eb="4">
      <t>ジギョウシャメイ</t>
    </rPh>
    <phoneticPr fontId="1"/>
  </si>
  <si>
    <t>前々期決算期</t>
    <rPh sb="0" eb="2">
      <t>ゼンゼン</t>
    </rPh>
    <rPh sb="2" eb="3">
      <t>キ</t>
    </rPh>
    <rPh sb="3" eb="5">
      <t>ケッサン</t>
    </rPh>
    <rPh sb="5" eb="6">
      <t>キ</t>
    </rPh>
    <phoneticPr fontId="1"/>
  </si>
  <si>
    <t>前期決算期</t>
    <rPh sb="0" eb="2">
      <t>ゼンキ</t>
    </rPh>
    <rPh sb="2" eb="4">
      <t>ケッサン</t>
    </rPh>
    <rPh sb="4" eb="5">
      <t>キ</t>
    </rPh>
    <phoneticPr fontId="1"/>
  </si>
  <si>
    <t>最新決算期</t>
    <rPh sb="0" eb="5">
      <t>サイシンケッサンキ</t>
    </rPh>
    <phoneticPr fontId="1"/>
  </si>
  <si>
    <t>&lt;会社全体にかかる財務数値&gt;</t>
    <rPh sb="1" eb="3">
      <t>カイシャ</t>
    </rPh>
    <rPh sb="3" eb="5">
      <t>ゼンタイ</t>
    </rPh>
    <rPh sb="9" eb="11">
      <t>ザイム</t>
    </rPh>
    <rPh sb="11" eb="13">
      <t>スウチ</t>
    </rPh>
    <phoneticPr fontId="1"/>
  </si>
  <si>
    <t>資産総額</t>
    <rPh sb="0" eb="2">
      <t>シサン</t>
    </rPh>
    <rPh sb="2" eb="4">
      <t>ソウガク</t>
    </rPh>
    <phoneticPr fontId="1"/>
  </si>
  <si>
    <t>負債総額</t>
    <rPh sb="0" eb="2">
      <t>フサイ</t>
    </rPh>
    <rPh sb="2" eb="4">
      <t>ソウガク</t>
    </rPh>
    <phoneticPr fontId="1"/>
  </si>
  <si>
    <t>純資産総額</t>
    <rPh sb="0" eb="3">
      <t>ジュンシサン</t>
    </rPh>
    <rPh sb="3" eb="5">
      <t>ソウガク</t>
    </rPh>
    <phoneticPr fontId="1"/>
  </si>
  <si>
    <t>売上高</t>
    <phoneticPr fontId="1"/>
  </si>
  <si>
    <t>売上総利益</t>
  </si>
  <si>
    <t>営業利益</t>
  </si>
  <si>
    <t>減価償却費</t>
    <rPh sb="0" eb="5">
      <t>ゲンカショウキャクヒ</t>
    </rPh>
    <phoneticPr fontId="1"/>
  </si>
  <si>
    <t>■投資・人材育成に係る数値</t>
    <rPh sb="1" eb="3">
      <t>トウシ</t>
    </rPh>
    <rPh sb="4" eb="6">
      <t>ジンザイ</t>
    </rPh>
    <rPh sb="6" eb="8">
      <t>イクセイ</t>
    </rPh>
    <rPh sb="9" eb="10">
      <t>カカ</t>
    </rPh>
    <rPh sb="11" eb="13">
      <t>スウチ</t>
    </rPh>
    <phoneticPr fontId="1"/>
  </si>
  <si>
    <t>設備投資額</t>
    <rPh sb="0" eb="5">
      <t>セツビトウシガク</t>
    </rPh>
    <phoneticPr fontId="1"/>
  </si>
  <si>
    <t>企業活動基本調査の定義</t>
    <rPh sb="9" eb="11">
      <t>テイギ</t>
    </rPh>
    <phoneticPr fontId="1"/>
  </si>
  <si>
    <t>無形固定資産投資額</t>
    <rPh sb="0" eb="9">
      <t>ムケイコテイシサントウシガク</t>
    </rPh>
    <phoneticPr fontId="1"/>
  </si>
  <si>
    <t>研究開発費</t>
    <rPh sb="0" eb="5">
      <t>ケンキュウカイハツヒ</t>
    </rPh>
    <phoneticPr fontId="1"/>
  </si>
  <si>
    <t>能力開発費</t>
    <rPh sb="0" eb="5">
      <t>ノウリョクカイハツヒ</t>
    </rPh>
    <phoneticPr fontId="1"/>
  </si>
  <si>
    <t>建物費</t>
    <rPh sb="0" eb="2">
      <t>タテモノ</t>
    </rPh>
    <rPh sb="2" eb="3">
      <t>ヒ</t>
    </rPh>
    <phoneticPr fontId="1"/>
  </si>
  <si>
    <t>ソフトウェア費</t>
    <rPh sb="6" eb="7">
      <t>ヒ</t>
    </rPh>
    <phoneticPr fontId="1"/>
  </si>
  <si>
    <t>外注費</t>
    <rPh sb="0" eb="3">
      <t>ガイチュウヒ</t>
    </rPh>
    <phoneticPr fontId="1"/>
  </si>
  <si>
    <t>■その他</t>
    <rPh sb="3" eb="4">
      <t>タ</t>
    </rPh>
    <phoneticPr fontId="1"/>
  </si>
  <si>
    <t>地域未来牽引企業</t>
    <rPh sb="0" eb="2">
      <t>チイキ</t>
    </rPh>
    <rPh sb="2" eb="4">
      <t>ミライ</t>
    </rPh>
    <rPh sb="4" eb="6">
      <t>ケンイン</t>
    </rPh>
    <rPh sb="6" eb="8">
      <t>キギョウ</t>
    </rPh>
    <phoneticPr fontId="1"/>
  </si>
  <si>
    <t>リストから選択</t>
    <rPh sb="5" eb="7">
      <t>センタク</t>
    </rPh>
    <phoneticPr fontId="1"/>
  </si>
  <si>
    <t>パートナーシップ構築宣言登録企業</t>
    <rPh sb="8" eb="10">
      <t>コウチク</t>
    </rPh>
    <rPh sb="10" eb="12">
      <t>センゲン</t>
    </rPh>
    <rPh sb="12" eb="14">
      <t>トウロク</t>
    </rPh>
    <rPh sb="14" eb="16">
      <t>キギョウ</t>
    </rPh>
    <phoneticPr fontId="1"/>
  </si>
  <si>
    <t>&lt;要件の充足チェック&gt;</t>
    <rPh sb="1" eb="3">
      <t>ヨウケン</t>
    </rPh>
    <rPh sb="4" eb="6">
      <t>ジュウソク</t>
    </rPh>
    <phoneticPr fontId="1"/>
  </si>
  <si>
    <t>日本標準分類
_大分類</t>
    <rPh sb="0" eb="2">
      <t>ニホン</t>
    </rPh>
    <rPh sb="2" eb="4">
      <t>ヒョウジュン</t>
    </rPh>
    <rPh sb="4" eb="6">
      <t>ブンルイ</t>
    </rPh>
    <rPh sb="8" eb="9">
      <t>ダイ</t>
    </rPh>
    <rPh sb="9" eb="11">
      <t>ブンルイ</t>
    </rPh>
    <phoneticPr fontId="1"/>
  </si>
  <si>
    <t>日本標準分類
_中分類</t>
    <rPh sb="0" eb="2">
      <t>ニホン</t>
    </rPh>
    <rPh sb="2" eb="4">
      <t>ヒョウジュン</t>
    </rPh>
    <rPh sb="4" eb="6">
      <t>ブンルイ</t>
    </rPh>
    <rPh sb="8" eb="11">
      <t>チュウブンルイ</t>
    </rPh>
    <phoneticPr fontId="1"/>
  </si>
  <si>
    <t>A_農業，林業</t>
  </si>
  <si>
    <t>01_農業</t>
  </si>
  <si>
    <t>B_漁業</t>
  </si>
  <si>
    <t>02_林業</t>
  </si>
  <si>
    <t>C_鉱業，採石業，砂利採取業</t>
  </si>
  <si>
    <t>03_漁業（水産養殖業を除く）</t>
  </si>
  <si>
    <t>D_建設業</t>
  </si>
  <si>
    <t>04_水産養殖業</t>
  </si>
  <si>
    <t>E_製造業</t>
  </si>
  <si>
    <t>05_鉱業，採石業，砂利採取業</t>
  </si>
  <si>
    <t>F_電気・ガス・熱供給・水道業</t>
  </si>
  <si>
    <t>06_総合工事業</t>
  </si>
  <si>
    <t>G_情報通信業</t>
  </si>
  <si>
    <t>07_職別工事業(設備工事業を除く)</t>
  </si>
  <si>
    <t>H_運輸業，郵便業</t>
  </si>
  <si>
    <t>08_設備工事業</t>
  </si>
  <si>
    <t>I_卸売業，小売業</t>
  </si>
  <si>
    <t>09_食料品製造業</t>
  </si>
  <si>
    <t>J_金融業，保険業</t>
  </si>
  <si>
    <t>10_飲料・たばこ・飼料製造業</t>
  </si>
  <si>
    <t>K_不動産業，物品賃貸業</t>
  </si>
  <si>
    <t>11_繊維工業</t>
  </si>
  <si>
    <t>L_学術研究，専門・技術サービス業</t>
  </si>
  <si>
    <t>12_木材・木製品製造業（家具を除く）</t>
  </si>
  <si>
    <t>M_宿泊業，飲食サービス業</t>
  </si>
  <si>
    <t>13_家具・装備品製造業</t>
  </si>
  <si>
    <t>N_生活関連サービス業，娯楽業</t>
  </si>
  <si>
    <t>14_パルプ・紙・紙加工品製造業</t>
  </si>
  <si>
    <t>O_教育，学習支援業</t>
  </si>
  <si>
    <t>15_印刷・同関連業</t>
  </si>
  <si>
    <t>P_医療，福祉</t>
  </si>
  <si>
    <t>16_化学工業</t>
  </si>
  <si>
    <t>Q_複合サービス事業</t>
  </si>
  <si>
    <t>17_石油製品・石炭製品製造業</t>
  </si>
  <si>
    <t>R_サービス業（他に分類されないもの）</t>
  </si>
  <si>
    <t>18_プラスチック製品製造業（別掲を除く）</t>
  </si>
  <si>
    <t>S_公務（他に分類されるものを除く）</t>
  </si>
  <si>
    <t>19_ゴム製品製造業</t>
  </si>
  <si>
    <t>T_分類不能の産業</t>
  </si>
  <si>
    <t>20_なめし革・同製品・毛皮製造業</t>
  </si>
  <si>
    <t>21_窯業・土石製品製造業</t>
  </si>
  <si>
    <t>22_鉄鋼業</t>
  </si>
  <si>
    <t>23_非鉄金属製造業</t>
  </si>
  <si>
    <t>24_金属製品製造業</t>
  </si>
  <si>
    <t>25_はん用機械器具製造業</t>
  </si>
  <si>
    <t>26_生産用機械器具製造業</t>
  </si>
  <si>
    <t>27_業務用機械器具製造業</t>
  </si>
  <si>
    <t>28_電子部品・デバイス・電子回路製造業</t>
  </si>
  <si>
    <t>29_電気機械器具製造業</t>
  </si>
  <si>
    <t>30_情報通信機械器具製造業</t>
  </si>
  <si>
    <t>31_輸送用機械器具製造業</t>
  </si>
  <si>
    <t>32_その他の製造業</t>
  </si>
  <si>
    <t>33_電気業</t>
  </si>
  <si>
    <t>34_ガス業</t>
  </si>
  <si>
    <t>35_熱供給業</t>
  </si>
  <si>
    <t>36_水道業</t>
  </si>
  <si>
    <t>37_通信業</t>
  </si>
  <si>
    <t>38_放送業</t>
  </si>
  <si>
    <t>39_情報サービス業</t>
  </si>
  <si>
    <t>40_インターネット附随サービス業</t>
  </si>
  <si>
    <t>41_映像・音声・文字情報制作業</t>
  </si>
  <si>
    <t>42_鉄道業</t>
  </si>
  <si>
    <t>43_道路旅客運送業</t>
  </si>
  <si>
    <t>44_道路貨物運送業</t>
  </si>
  <si>
    <t>45_水運業</t>
  </si>
  <si>
    <t>46_航空運輸業</t>
  </si>
  <si>
    <t>47_倉庫業</t>
  </si>
  <si>
    <t>48_運輸に附帯するサービス業</t>
  </si>
  <si>
    <t>49_郵便業（信書便事業を含む）</t>
  </si>
  <si>
    <t>50_各種商品卸売業</t>
  </si>
  <si>
    <t>51_繊維・衣服等卸売業</t>
  </si>
  <si>
    <t>52_飲食料品卸売業</t>
  </si>
  <si>
    <t>53_建築材料，鉱物・金属材料等卸売業</t>
  </si>
  <si>
    <t>54_機械器具卸売業</t>
  </si>
  <si>
    <t>55_その他の卸売業</t>
  </si>
  <si>
    <t>56_各種商品小売業</t>
  </si>
  <si>
    <t>57_織物・衣服・身の回り品小売業</t>
  </si>
  <si>
    <t>58_飲食料品小売業</t>
  </si>
  <si>
    <t>59_機械器具小売業</t>
  </si>
  <si>
    <t>60_その他の小売業</t>
  </si>
  <si>
    <t>61_無店舗小売業</t>
  </si>
  <si>
    <t>62_銀行業</t>
  </si>
  <si>
    <t>63_協同組織金融業</t>
  </si>
  <si>
    <t>64_貸金業，クレジットカード業等非預金信用機関</t>
  </si>
  <si>
    <t>65_金融商品取引業，商品先物取引業</t>
  </si>
  <si>
    <t>66_補助的金融業等</t>
  </si>
  <si>
    <t>67_保険業（保険媒介代理業，保険サービス業を含む）</t>
  </si>
  <si>
    <t>68_不動産取引業</t>
  </si>
  <si>
    <t>69_不動産賃貸業・管理業</t>
  </si>
  <si>
    <t>70_物品賃貸業</t>
  </si>
  <si>
    <t>71_学術・開発研究機関</t>
  </si>
  <si>
    <t>72_専門サービス業（他に分類されないもの）</t>
  </si>
  <si>
    <t>73_広告業</t>
  </si>
  <si>
    <t>74_技術サービス業（他に分類されないもの）</t>
  </si>
  <si>
    <t>75_宿泊業</t>
  </si>
  <si>
    <t>76_飲食店</t>
  </si>
  <si>
    <t>77_持ち帰り・配達飲食サービス業</t>
  </si>
  <si>
    <t>78_洗濯・理容・美容・浴場業</t>
  </si>
  <si>
    <t>79_その他の生活関連サービス業</t>
  </si>
  <si>
    <t>80_娯楽業</t>
  </si>
  <si>
    <t>81_学校教育</t>
  </si>
  <si>
    <t>82_その他の教育，学習支援業</t>
  </si>
  <si>
    <t>83_医療業</t>
  </si>
  <si>
    <t>84_保健衛生</t>
  </si>
  <si>
    <t>85_社会保険・社会福祉・介護事業</t>
  </si>
  <si>
    <t>86_郵便局</t>
  </si>
  <si>
    <t>87_協同組合（他に分類されないもの）</t>
  </si>
  <si>
    <t>88_廃棄物処理業</t>
  </si>
  <si>
    <t>89_自動車整備業</t>
  </si>
  <si>
    <t>90_機械等修理業（別掲を除く）</t>
  </si>
  <si>
    <t>91_職業紹介・労働者派遣業</t>
  </si>
  <si>
    <t>92_その他の事業サービス業</t>
  </si>
  <si>
    <t>93_政治・経済・文化団体</t>
  </si>
  <si>
    <t>94_宗教</t>
  </si>
  <si>
    <t>95_その他のサービス業</t>
  </si>
  <si>
    <t>96_外国公務</t>
  </si>
  <si>
    <t>97_国家公務</t>
  </si>
  <si>
    <t>98_地方公務</t>
  </si>
  <si>
    <t>99_分類不能の産業</t>
  </si>
  <si>
    <t>都道府県</t>
  </si>
  <si>
    <t>北海道</t>
  </si>
  <si>
    <t>青森</t>
  </si>
  <si>
    <t>岩手</t>
  </si>
  <si>
    <t>宮城</t>
  </si>
  <si>
    <t>秋田</t>
  </si>
  <si>
    <t>山形</t>
  </si>
  <si>
    <t>福島</t>
  </si>
  <si>
    <t>茨城</t>
  </si>
  <si>
    <t>栃木</t>
  </si>
  <si>
    <t>群馬</t>
  </si>
  <si>
    <t>埼玉</t>
  </si>
  <si>
    <t>千葉</t>
  </si>
  <si>
    <t>東京</t>
  </si>
  <si>
    <t>神奈川</t>
  </si>
  <si>
    <t>新潟</t>
  </si>
  <si>
    <t>富山</t>
  </si>
  <si>
    <t>石川</t>
  </si>
  <si>
    <t>福井</t>
  </si>
  <si>
    <t>山梨</t>
  </si>
  <si>
    <t>長野</t>
  </si>
  <si>
    <t>岐阜</t>
  </si>
  <si>
    <t>静岡</t>
  </si>
  <si>
    <t>愛知</t>
  </si>
  <si>
    <t>三重</t>
  </si>
  <si>
    <t>滋賀</t>
  </si>
  <si>
    <t>京都</t>
  </si>
  <si>
    <t>大阪</t>
  </si>
  <si>
    <t>兵庫</t>
  </si>
  <si>
    <t>奈良</t>
  </si>
  <si>
    <t>和歌山</t>
  </si>
  <si>
    <t>鳥取</t>
  </si>
  <si>
    <t>島根</t>
  </si>
  <si>
    <t>岡山</t>
  </si>
  <si>
    <t>広島</t>
  </si>
  <si>
    <t>山口</t>
  </si>
  <si>
    <t>徳島</t>
  </si>
  <si>
    <t>香川</t>
  </si>
  <si>
    <t>愛媛</t>
  </si>
  <si>
    <t>高知</t>
  </si>
  <si>
    <t>福岡</t>
  </si>
  <si>
    <t>佐賀</t>
  </si>
  <si>
    <t>長崎</t>
  </si>
  <si>
    <t>熊本</t>
  </si>
  <si>
    <t>大分</t>
  </si>
  <si>
    <t>宮崎</t>
  </si>
  <si>
    <t>鹿児島</t>
  </si>
  <si>
    <t>沖縄</t>
  </si>
  <si>
    <t>全社の業種（大分類）</t>
    <rPh sb="0" eb="2">
      <t>ゼンシャ</t>
    </rPh>
    <rPh sb="3" eb="5">
      <t>ギョウシュ</t>
    </rPh>
    <rPh sb="6" eb="9">
      <t>ダイブンルイ</t>
    </rPh>
    <phoneticPr fontId="1"/>
  </si>
  <si>
    <t>全社の業種（中分類）</t>
    <rPh sb="0" eb="2">
      <t>ゼンシャ</t>
    </rPh>
    <rPh sb="3" eb="5">
      <t>ギョウシュ</t>
    </rPh>
    <rPh sb="6" eb="9">
      <t>チュウブンルイ</t>
    </rPh>
    <phoneticPr fontId="1"/>
  </si>
  <si>
    <t>補助事業実施都道府県</t>
    <rPh sb="0" eb="2">
      <t>ホジョ</t>
    </rPh>
    <rPh sb="2" eb="6">
      <t>ジギョウジッシ</t>
    </rPh>
    <rPh sb="6" eb="10">
      <t>トドウフケン</t>
    </rPh>
    <phoneticPr fontId="1"/>
  </si>
  <si>
    <t>投資額10億円以上（専門家経費・外注費を除く補助対象経費分）</t>
    <phoneticPr fontId="1"/>
  </si>
  <si>
    <t>補助上限額：50億円（補助率1/3以内）</t>
    <phoneticPr fontId="1"/>
  </si>
  <si>
    <t>補助対象者</t>
    <rPh sb="0" eb="5">
      <t>ホジョタイショウシャ</t>
    </rPh>
    <phoneticPr fontId="1"/>
  </si>
  <si>
    <t>補助上限額</t>
    <rPh sb="0" eb="5">
      <t>ホジョジョウゲンガク</t>
    </rPh>
    <phoneticPr fontId="1"/>
  </si>
  <si>
    <t>事業期間</t>
    <rPh sb="0" eb="4">
      <t>ジギョウキカン</t>
    </rPh>
    <phoneticPr fontId="1"/>
  </si>
  <si>
    <t>A_農業・林業</t>
    <phoneticPr fontId="1"/>
  </si>
  <si>
    <t>B_漁業</t>
    <phoneticPr fontId="1"/>
  </si>
  <si>
    <t>C_鉱業・採石業・砂利採取業</t>
    <phoneticPr fontId="1"/>
  </si>
  <si>
    <t>D_建設業</t>
    <phoneticPr fontId="1"/>
  </si>
  <si>
    <t>E_製造業</t>
    <phoneticPr fontId="1"/>
  </si>
  <si>
    <t>F_電気・ガス・熱供給・水道業</t>
    <phoneticPr fontId="1"/>
  </si>
  <si>
    <t>G_情報通信業</t>
    <phoneticPr fontId="1"/>
  </si>
  <si>
    <t>H_運輸業・郵便業</t>
    <phoneticPr fontId="1"/>
  </si>
  <si>
    <t>I_卸売業・小売業</t>
    <phoneticPr fontId="1"/>
  </si>
  <si>
    <t>K_不動産業・物品賃貸業</t>
    <phoneticPr fontId="1"/>
  </si>
  <si>
    <t>L_学術研究・専門・技術サービス業</t>
    <phoneticPr fontId="1"/>
  </si>
  <si>
    <t>M_宿泊業・飲食サービス業</t>
    <phoneticPr fontId="1"/>
  </si>
  <si>
    <t>N_生活関連サービス業・娯楽業</t>
    <phoneticPr fontId="1"/>
  </si>
  <si>
    <t>O_教育・学習支援業</t>
    <phoneticPr fontId="1"/>
  </si>
  <si>
    <t>P_医療・福祉</t>
    <phoneticPr fontId="1"/>
  </si>
  <si>
    <t>Q_複合サービス事業</t>
    <phoneticPr fontId="1"/>
  </si>
  <si>
    <t>T_分類不能の産業</t>
    <phoneticPr fontId="1"/>
  </si>
  <si>
    <t>R_サービス業_他に分類されないもの</t>
    <phoneticPr fontId="1"/>
  </si>
  <si>
    <t>S_公務_他に分類されるものを除く</t>
    <phoneticPr fontId="1"/>
  </si>
  <si>
    <t>常時使用する従業員数（就業時間換算）</t>
    <rPh sb="9" eb="10">
      <t>スウ</t>
    </rPh>
    <rPh sb="11" eb="13">
      <t>シュウギョウ</t>
    </rPh>
    <rPh sb="13" eb="15">
      <t>ジカン</t>
    </rPh>
    <rPh sb="15" eb="17">
      <t>カンサン</t>
    </rPh>
    <phoneticPr fontId="1"/>
  </si>
  <si>
    <t>複数ある場合はリストから選択</t>
    <rPh sb="0" eb="2">
      <t>フクスウ</t>
    </rPh>
    <rPh sb="4" eb="6">
      <t>バアイ</t>
    </rPh>
    <rPh sb="12" eb="14">
      <t>センタク</t>
    </rPh>
    <phoneticPr fontId="1"/>
  </si>
  <si>
    <t>都道府県別の最低賃金の5年間（2018年度～2023年度）の年平均上昇率</t>
    <phoneticPr fontId="1"/>
  </si>
  <si>
    <t>基準率</t>
    <rPh sb="0" eb="3">
      <t>キジュンリツ</t>
    </rPh>
    <phoneticPr fontId="1"/>
  </si>
  <si>
    <t>全国平均</t>
    <phoneticPr fontId="1"/>
  </si>
  <si>
    <t>&lt;補助事業にかかる財務数値&gt;</t>
    <rPh sb="1" eb="3">
      <t>ホジョ</t>
    </rPh>
    <rPh sb="3" eb="5">
      <t>ジギョウ</t>
    </rPh>
    <rPh sb="9" eb="13">
      <t>ザイムスウチ</t>
    </rPh>
    <phoneticPr fontId="1"/>
  </si>
  <si>
    <t>補助事業の業種（大分類）</t>
    <rPh sb="0" eb="2">
      <t>ホジョ</t>
    </rPh>
    <rPh sb="2" eb="4">
      <t>ジギョウ</t>
    </rPh>
    <rPh sb="5" eb="7">
      <t>ギョウシュ</t>
    </rPh>
    <rPh sb="8" eb="11">
      <t>ダイブンルイ</t>
    </rPh>
    <phoneticPr fontId="1"/>
  </si>
  <si>
    <t>補助事業の業種（中分類）</t>
    <rPh sb="0" eb="2">
      <t>ホジョ</t>
    </rPh>
    <rPh sb="2" eb="4">
      <t>ジギョウ</t>
    </rPh>
    <rPh sb="5" eb="7">
      <t>ギョウシュ</t>
    </rPh>
    <rPh sb="8" eb="11">
      <t>チュウブンルイ</t>
    </rPh>
    <phoneticPr fontId="1"/>
  </si>
  <si>
    <t>補助事業の業種（大分類）</t>
    <rPh sb="0" eb="2">
      <t>ホジョ</t>
    </rPh>
    <rPh sb="2" eb="4">
      <t>ジギョウ</t>
    </rPh>
    <rPh sb="4" eb="6">
      <t>ギョウシュ</t>
    </rPh>
    <rPh sb="7" eb="10">
      <t>ダイブンルイ</t>
    </rPh>
    <phoneticPr fontId="1"/>
  </si>
  <si>
    <t>補助事業の要件</t>
    <rPh sb="0" eb="2">
      <t>ホジョ</t>
    </rPh>
    <rPh sb="2" eb="4">
      <t>ジギョウ</t>
    </rPh>
    <rPh sb="5" eb="7">
      <t>ヨウケン</t>
    </rPh>
    <phoneticPr fontId="1"/>
  </si>
  <si>
    <t>■収支計画（補助事業における数値）</t>
    <rPh sb="1" eb="5">
      <t>シュウシケイカク</t>
    </rPh>
    <rPh sb="6" eb="8">
      <t>ホジョ</t>
    </rPh>
    <rPh sb="8" eb="10">
      <t>ジギョウ</t>
    </rPh>
    <rPh sb="14" eb="16">
      <t>スウチ</t>
    </rPh>
    <phoneticPr fontId="1"/>
  </si>
  <si>
    <t>補助事業の終了後3年間の補助事業に関わる従業員（非常勤含む。）1人当たり給与支給総額の年平均成長率が、基準率以上</t>
    <rPh sb="12" eb="14">
      <t>ホジョ</t>
    </rPh>
    <rPh sb="24" eb="27">
      <t>ヒジョウキン</t>
    </rPh>
    <rPh sb="27" eb="28">
      <t>フク</t>
    </rPh>
    <rPh sb="51" eb="54">
      <t>キジュンリツ</t>
    </rPh>
    <phoneticPr fontId="1"/>
  </si>
  <si>
    <t>補助事業の終了後3年間の補助事業に関わる役員1人当たり給与支給総額の年平均成長率が、基準率以上</t>
    <rPh sb="12" eb="14">
      <t>ホジョ</t>
    </rPh>
    <rPh sb="20" eb="22">
      <t>ヤクイン</t>
    </rPh>
    <rPh sb="42" eb="44">
      <t>キジュン</t>
    </rPh>
    <phoneticPr fontId="1"/>
  </si>
  <si>
    <t>補助事業期間</t>
    <rPh sb="0" eb="2">
      <t>ホジョ</t>
    </rPh>
    <rPh sb="2" eb="6">
      <t>ジギョウキカン</t>
    </rPh>
    <phoneticPr fontId="1"/>
  </si>
  <si>
    <t>補助事業が１次産業（農業、林業、漁業）でない</t>
    <rPh sb="0" eb="2">
      <t>ホジョ</t>
    </rPh>
    <rPh sb="2" eb="4">
      <t>ジギョウ</t>
    </rPh>
    <rPh sb="6" eb="7">
      <t>ジ</t>
    </rPh>
    <rPh sb="7" eb="9">
      <t>サンギョウ</t>
    </rPh>
    <rPh sb="10" eb="12">
      <t>ノウギョウ</t>
    </rPh>
    <rPh sb="13" eb="15">
      <t>リンギョウ</t>
    </rPh>
    <rPh sb="16" eb="18">
      <t>ギョギョウ</t>
    </rPh>
    <phoneticPr fontId="1"/>
  </si>
  <si>
    <t>常時使用する従業員の数が2,000人以下</t>
    <phoneticPr fontId="1"/>
  </si>
  <si>
    <t>補助対象経費</t>
    <rPh sb="0" eb="6">
      <t>ホジョタイショウケイヒ</t>
    </rPh>
    <phoneticPr fontId="1"/>
  </si>
  <si>
    <t>法人番号</t>
  </si>
  <si>
    <t>代表者名</t>
  </si>
  <si>
    <t>代表者役職</t>
  </si>
  <si>
    <t>担当者１</t>
  </si>
  <si>
    <t>担当者名（ふりがな）</t>
  </si>
  <si>
    <t>担当者名</t>
  </si>
  <si>
    <t>所属</t>
  </si>
  <si>
    <t>役職</t>
  </si>
  <si>
    <t>電話番号（代表・直通）</t>
    <phoneticPr fontId="1"/>
  </si>
  <si>
    <t>電話番号（携帯）</t>
  </si>
  <si>
    <t>e-mail</t>
  </si>
  <si>
    <t>担当者２</t>
  </si>
  <si>
    <t>電話番号（代表・直通）</t>
  </si>
  <si>
    <t>最新決算期末日：</t>
    <rPh sb="0" eb="2">
      <t>サイシン</t>
    </rPh>
    <rPh sb="2" eb="4">
      <t>ケッサン</t>
    </rPh>
    <rPh sb="4" eb="6">
      <t>キマツ</t>
    </rPh>
    <rPh sb="6" eb="7">
      <t>ヒ</t>
    </rPh>
    <phoneticPr fontId="1"/>
  </si>
  <si>
    <t>補助事業完了日：</t>
    <rPh sb="0" eb="2">
      <t>ホジョ</t>
    </rPh>
    <rPh sb="2" eb="4">
      <t>ジギョウ</t>
    </rPh>
    <rPh sb="4" eb="6">
      <t>カンリョウ</t>
    </rPh>
    <rPh sb="6" eb="7">
      <t>ビ</t>
    </rPh>
    <phoneticPr fontId="1"/>
  </si>
  <si>
    <t>補助事業期間：最長で2026年12月末まで、補助事業期間の整合性</t>
    <rPh sb="22" eb="24">
      <t>ホジョ</t>
    </rPh>
    <rPh sb="24" eb="26">
      <t>ジギョウ</t>
    </rPh>
    <rPh sb="26" eb="28">
      <t>キカン</t>
    </rPh>
    <rPh sb="29" eb="32">
      <t>セイゴウセイ</t>
    </rPh>
    <phoneticPr fontId="1"/>
  </si>
  <si>
    <t>単位：人</t>
    <rPh sb="0" eb="2">
      <t>タンイ</t>
    </rPh>
    <rPh sb="3" eb="4">
      <t>ヒト</t>
    </rPh>
    <phoneticPr fontId="1"/>
  </si>
  <si>
    <t>（金額単位：千円）</t>
  </si>
  <si>
    <t>（金額単位：千円）</t>
    <phoneticPr fontId="1"/>
  </si>
  <si>
    <t>単位：%</t>
    <rPh sb="0" eb="2">
      <t>タンイ</t>
    </rPh>
    <phoneticPr fontId="1"/>
  </si>
  <si>
    <t>参考：「地域未来牽引企業」特設サイト</t>
  </si>
  <si>
    <t>参考：「パートナーシップ構築宣言」ポータルサイト</t>
  </si>
  <si>
    <t>なお、総就業時間換算を使用する場合であっても、正社員は従業員数ベースでカウントし、就業時間換算はパートタイム従業者に対して適用してください。</t>
    <rPh sb="3" eb="4">
      <t>ソウ</t>
    </rPh>
    <rPh sb="4" eb="6">
      <t>シュウギョウ</t>
    </rPh>
    <rPh sb="6" eb="8">
      <t>ジカン</t>
    </rPh>
    <rPh sb="8" eb="10">
      <t>カンサン</t>
    </rPh>
    <rPh sb="11" eb="13">
      <t>シヨウ</t>
    </rPh>
    <rPh sb="15" eb="17">
      <t>バアイ</t>
    </rPh>
    <rPh sb="23" eb="26">
      <t>セイシャイン</t>
    </rPh>
    <rPh sb="27" eb="30">
      <t>ジュウギョウイン</t>
    </rPh>
    <rPh sb="30" eb="31">
      <t>スウ</t>
    </rPh>
    <rPh sb="41" eb="43">
      <t>シュウギョウ</t>
    </rPh>
    <rPh sb="43" eb="45">
      <t>ジカン</t>
    </rPh>
    <rPh sb="45" eb="47">
      <t>カンサン</t>
    </rPh>
    <phoneticPr fontId="1"/>
  </si>
  <si>
    <t>&lt;補足・留意事項&gt;</t>
    <rPh sb="1" eb="3">
      <t>ホソク</t>
    </rPh>
    <rPh sb="4" eb="6">
      <t>リュウイ</t>
    </rPh>
    <rPh sb="6" eb="8">
      <t>ジコウ</t>
    </rPh>
    <phoneticPr fontId="1"/>
  </si>
  <si>
    <t>*1</t>
    <phoneticPr fontId="1"/>
  </si>
  <si>
    <t>＜就業時間換算パートタイム従業員数の考え方＞</t>
    <rPh sb="1" eb="3">
      <t>シュウギョウ</t>
    </rPh>
    <rPh sb="3" eb="5">
      <t>ジカン</t>
    </rPh>
    <rPh sb="5" eb="7">
      <t>カンサン</t>
    </rPh>
    <rPh sb="13" eb="16">
      <t>ジュウギョウイン</t>
    </rPh>
    <rPh sb="16" eb="17">
      <t>スウ</t>
    </rPh>
    <rPh sb="18" eb="19">
      <t>カンガ</t>
    </rPh>
    <rPh sb="20" eb="21">
      <t>カタ</t>
    </rPh>
    <phoneticPr fontId="1"/>
  </si>
  <si>
    <t>常用雇用者（企業に常時雇用されている者（期間を定めずに雇用されている者、１か月を超える期間を定めて雇用されている者又は</t>
    <phoneticPr fontId="1"/>
  </si>
  <si>
    <t>業が主として給与を負担している場合は含み、そうでない場合は除く。他の企業などから派遣されている者（労働者派遣法にいう派遣労働者）は除く。）</t>
    <phoneticPr fontId="1"/>
  </si>
  <si>
    <t>のうち、１日の所定労働時間が正社員・正職員（一般に「正社員」、「正職員」などと呼ばれている者をいう。以下同じ。）よりも短い者又は１日の</t>
    <phoneticPr fontId="1"/>
  </si>
  <si>
    <t>所定労働時間が正社員・正職員と同じで１週の所定労働日数が正社員・正職員よりも少ない者のいずれかに該当する者について、全員の１週の就業時間を</t>
    <phoneticPr fontId="1"/>
  </si>
  <si>
    <t>足し合わせ、正社員・正職員の１人の就業時間で換算した人数。</t>
    <phoneticPr fontId="1"/>
  </si>
  <si>
    <t>参考：日本標準産業分類（総務省）</t>
  </si>
  <si>
    <t>市場伸び率（年あたり）</t>
    <rPh sb="0" eb="2">
      <t>シジョウ</t>
    </rPh>
    <rPh sb="2" eb="3">
      <t>ノ</t>
    </rPh>
    <rPh sb="4" eb="5">
      <t>リツ</t>
    </rPh>
    <rPh sb="6" eb="7">
      <t>ネン</t>
    </rPh>
    <phoneticPr fontId="1"/>
  </si>
  <si>
    <t>■収支計画明細（補助事業における数値）</t>
    <rPh sb="1" eb="5">
      <t>シュウシケイカク</t>
    </rPh>
    <rPh sb="5" eb="7">
      <t>メイサイ</t>
    </rPh>
    <rPh sb="8" eb="10">
      <t>ホジョ</t>
    </rPh>
    <rPh sb="10" eb="12">
      <t>ジギョウ</t>
    </rPh>
    <rPh sb="16" eb="18">
      <t>スウチ</t>
    </rPh>
    <phoneticPr fontId="1"/>
  </si>
  <si>
    <t>主となる実施都道府県での補助事業と賃金に係る情報</t>
    <phoneticPr fontId="1"/>
  </si>
  <si>
    <t>2拠点目：実施都道府県での補助事業と賃金に係る情報</t>
    <phoneticPr fontId="1"/>
  </si>
  <si>
    <t>3拠点目：実施都道府県での補助事業と賃金に係る情報</t>
    <phoneticPr fontId="1"/>
  </si>
  <si>
    <t>4拠点目：実施都道府県での補助事業と賃金に係る情報</t>
    <phoneticPr fontId="1"/>
  </si>
  <si>
    <t>5拠点目：実施都道府県での補助事業と賃金に係る情報</t>
    <phoneticPr fontId="1"/>
  </si>
  <si>
    <t>6拠点目：実施都道府県での補助事業と賃金に係る情報</t>
    <phoneticPr fontId="1"/>
  </si>
  <si>
    <t>1（主）</t>
    <rPh sb="2" eb="3">
      <t>シュ</t>
    </rPh>
    <phoneticPr fontId="1"/>
  </si>
  <si>
    <t>J_金融業・保険業</t>
    <phoneticPr fontId="1"/>
  </si>
  <si>
    <t>補助事業実施都道府県（主となる実施拠点）</t>
    <rPh sb="0" eb="2">
      <t>ホジョ</t>
    </rPh>
    <rPh sb="2" eb="6">
      <t>ジギョウジッシ</t>
    </rPh>
    <rPh sb="6" eb="10">
      <t>トドウフケン</t>
    </rPh>
    <rPh sb="11" eb="12">
      <t>シュ</t>
    </rPh>
    <rPh sb="15" eb="17">
      <t>ジッシ</t>
    </rPh>
    <rPh sb="17" eb="19">
      <t>キョテン</t>
    </rPh>
    <phoneticPr fontId="1"/>
  </si>
  <si>
    <t>補助事業実施都道府県（2~6拠点目）</t>
    <rPh sb="0" eb="2">
      <t>ホジョ</t>
    </rPh>
    <rPh sb="2" eb="6">
      <t>ジギョウジッシ</t>
    </rPh>
    <rPh sb="6" eb="10">
      <t>トドウフケン</t>
    </rPh>
    <rPh sb="14" eb="16">
      <t>キョテン</t>
    </rPh>
    <rPh sb="16" eb="17">
      <t>メ</t>
    </rPh>
    <phoneticPr fontId="1"/>
  </si>
  <si>
    <t>&lt;事業者毎の経費明細&gt;</t>
    <rPh sb="1" eb="4">
      <t>ジギョウシャ</t>
    </rPh>
    <rPh sb="4" eb="5">
      <t>ゴト</t>
    </rPh>
    <rPh sb="6" eb="8">
      <t>ケイヒ</t>
    </rPh>
    <rPh sb="8" eb="10">
      <t>メイサイ</t>
    </rPh>
    <phoneticPr fontId="1"/>
  </si>
  <si>
    <t>（単位：千円）</t>
    <rPh sb="1" eb="3">
      <t>タンイ</t>
    </rPh>
    <rPh sb="4" eb="5">
      <t>セン</t>
    </rPh>
    <rPh sb="5" eb="6">
      <t>エン</t>
    </rPh>
    <phoneticPr fontId="1"/>
  </si>
  <si>
    <t>経費区分</t>
    <rPh sb="0" eb="2">
      <t>ケイヒ</t>
    </rPh>
    <rPh sb="2" eb="4">
      <t>クブン</t>
    </rPh>
    <phoneticPr fontId="1"/>
  </si>
  <si>
    <t>（A）事業に要する経費
（税抜き）</t>
    <rPh sb="3" eb="5">
      <t>ジギョウ</t>
    </rPh>
    <rPh sb="6" eb="7">
      <t>ヨウ</t>
    </rPh>
    <rPh sb="9" eb="11">
      <t>ケイヒ</t>
    </rPh>
    <phoneticPr fontId="1"/>
  </si>
  <si>
    <t>（B）補助対象経費
（税抜き）</t>
    <rPh sb="3" eb="9">
      <t>ホジョタイショウケイヒ</t>
    </rPh>
    <rPh sb="11" eb="13">
      <t>ゼイヌ</t>
    </rPh>
    <phoneticPr fontId="1"/>
  </si>
  <si>
    <t>（D）積算基礎
※（A）の内訳（機械装置名、単価×数量等）</t>
    <rPh sb="3" eb="7">
      <t>セキサンキソ</t>
    </rPh>
    <rPh sb="13" eb="15">
      <t>ウチワケ</t>
    </rPh>
    <rPh sb="16" eb="21">
      <t>キカイソウチメイ</t>
    </rPh>
    <rPh sb="22" eb="24">
      <t>タンカ</t>
    </rPh>
    <rPh sb="25" eb="27">
      <t>スウリョウ</t>
    </rPh>
    <rPh sb="27" eb="28">
      <t>トウ</t>
    </rPh>
    <phoneticPr fontId="1"/>
  </si>
  <si>
    <t>補助事業１年目</t>
    <rPh sb="0" eb="4">
      <t>ホジョジギョウ</t>
    </rPh>
    <phoneticPr fontId="1"/>
  </si>
  <si>
    <t>補助事業２年目</t>
    <rPh sb="0" eb="4">
      <t>ホジョジギョウ</t>
    </rPh>
    <phoneticPr fontId="1"/>
  </si>
  <si>
    <t>補助事業３年目</t>
    <rPh sb="0" eb="4">
      <t>ホジョジギョウ</t>
    </rPh>
    <phoneticPr fontId="1"/>
  </si>
  <si>
    <t>補助事業 合計</t>
    <rPh sb="0" eb="4">
      <t>ホジョジギョウ</t>
    </rPh>
    <rPh sb="5" eb="7">
      <t>ゴウケイ</t>
    </rPh>
    <phoneticPr fontId="1"/>
  </si>
  <si>
    <t>交付決定日～補助事業完了日</t>
    <rPh sb="0" eb="5">
      <t>コウフケッテイビ</t>
    </rPh>
    <rPh sb="6" eb="10">
      <t>ホジョジギョウ</t>
    </rPh>
    <rPh sb="10" eb="13">
      <t>カンリョウビ</t>
    </rPh>
    <phoneticPr fontId="1"/>
  </si>
  <si>
    <t>機械装置費</t>
    <rPh sb="0" eb="4">
      <t>キカイソウチ</t>
    </rPh>
    <rPh sb="4" eb="5">
      <t>ヒ</t>
    </rPh>
    <phoneticPr fontId="1"/>
  </si>
  <si>
    <t>専門家経費</t>
    <rPh sb="0" eb="5">
      <t>センモンカケイヒ</t>
    </rPh>
    <phoneticPr fontId="1"/>
  </si>
  <si>
    <t>合計</t>
    <rPh sb="0" eb="2">
      <t>ゴウケイ</t>
    </rPh>
    <phoneticPr fontId="1"/>
  </si>
  <si>
    <t>&lt;経費明細 合計&gt;</t>
    <rPh sb="1" eb="3">
      <t>ケイヒ</t>
    </rPh>
    <rPh sb="3" eb="5">
      <t>メイサイ</t>
    </rPh>
    <rPh sb="6" eb="8">
      <t>ゴウケイ</t>
    </rPh>
    <phoneticPr fontId="1"/>
  </si>
  <si>
    <t>■経費明細書</t>
    <rPh sb="1" eb="6">
      <t>ケイヒメイサイショ</t>
    </rPh>
    <phoneticPr fontId="1"/>
  </si>
  <si>
    <t>■申請者情報</t>
    <rPh sb="1" eb="4">
      <t>シンセイシャ</t>
    </rPh>
    <rPh sb="4" eb="6">
      <t>ジョウホウ</t>
    </rPh>
    <phoneticPr fontId="1"/>
  </si>
  <si>
    <r>
      <t xml:space="preserve">申請者名（企業名） </t>
    </r>
    <r>
      <rPr>
        <vertAlign val="superscript"/>
        <sz val="11"/>
        <color theme="4"/>
        <rFont val="游ゴシック"/>
        <family val="3"/>
        <charset val="128"/>
        <scheme val="minor"/>
      </rPr>
      <t>*1</t>
    </r>
    <rPh sb="5" eb="8">
      <t>キギョウメイ</t>
    </rPh>
    <phoneticPr fontId="1"/>
  </si>
  <si>
    <t>・交付申請時に、経費区分に該当しないと判断される経費を計上されている場合は補助対象外となりますので、予めよくご確認の上申請してください。</t>
    <rPh sb="1" eb="6">
      <t>コウフシンセイジ</t>
    </rPh>
    <rPh sb="8" eb="12">
      <t>ケイヒクブン</t>
    </rPh>
    <rPh sb="13" eb="15">
      <t>ガイトウ</t>
    </rPh>
    <rPh sb="19" eb="21">
      <t>ハンダン</t>
    </rPh>
    <rPh sb="24" eb="26">
      <t>ケイヒ</t>
    </rPh>
    <rPh sb="27" eb="29">
      <t>ケイジョウ</t>
    </rPh>
    <rPh sb="34" eb="36">
      <t>バアイ</t>
    </rPh>
    <rPh sb="37" eb="42">
      <t>ホジョタイショウガイ</t>
    </rPh>
    <rPh sb="50" eb="51">
      <t>アラカジ</t>
    </rPh>
    <rPh sb="55" eb="57">
      <t>カクニン</t>
    </rPh>
    <rPh sb="58" eb="59">
      <t>ウエ</t>
    </rPh>
    <rPh sb="59" eb="61">
      <t>シンセイ</t>
    </rPh>
    <phoneticPr fontId="1"/>
  </si>
  <si>
    <t>　※各年度ごとの（C）補助金交付申請額が、年度毎に支払われる補助金額の上限となります。</t>
    <rPh sb="2" eb="5">
      <t>カクネンド</t>
    </rPh>
    <rPh sb="11" eb="19">
      <t>ホジョキンコウフシンセイガク</t>
    </rPh>
    <rPh sb="21" eb="23">
      <t>ネンド</t>
    </rPh>
    <rPh sb="23" eb="24">
      <t>ゴト</t>
    </rPh>
    <rPh sb="25" eb="27">
      <t>シハラ</t>
    </rPh>
    <rPh sb="30" eb="33">
      <t>ホジョキン</t>
    </rPh>
    <rPh sb="33" eb="34">
      <t>ガク</t>
    </rPh>
    <rPh sb="35" eb="37">
      <t>ジョウゲン</t>
    </rPh>
    <phoneticPr fontId="1"/>
  </si>
  <si>
    <t>・投資額10億円以上（専門家経費・外注費を除く（B）補助対象経費分）を記載してください。</t>
    <rPh sb="35" eb="37">
      <t>キサイ</t>
    </rPh>
    <phoneticPr fontId="1"/>
  </si>
  <si>
    <t>・（C）補助金交付申請額は、50億円以内、かつ（B）補助対象経費の1/3以内で入力してください。</t>
    <rPh sb="4" eb="7">
      <t>ホジョキン</t>
    </rPh>
    <rPh sb="7" eb="9">
      <t>コウフ</t>
    </rPh>
    <rPh sb="9" eb="12">
      <t>シンセイガク</t>
    </rPh>
    <rPh sb="16" eb="18">
      <t>オクエン</t>
    </rPh>
    <rPh sb="18" eb="20">
      <t>イナイ</t>
    </rPh>
    <rPh sb="26" eb="32">
      <t>ホジョタイショウケイヒ</t>
    </rPh>
    <rPh sb="36" eb="38">
      <t>イナイ</t>
    </rPh>
    <rPh sb="39" eb="41">
      <t>ニュウリョク</t>
    </rPh>
    <phoneticPr fontId="1"/>
  </si>
  <si>
    <t>（C）補助金交付申請額</t>
    <rPh sb="3" eb="6">
      <t>ホジョキン</t>
    </rPh>
    <rPh sb="6" eb="8">
      <t>コウフ</t>
    </rPh>
    <rPh sb="8" eb="10">
      <t>シンセイ</t>
    </rPh>
    <rPh sb="10" eb="11">
      <t>ガク</t>
    </rPh>
    <phoneticPr fontId="1"/>
  </si>
  <si>
    <t>投資額</t>
    <rPh sb="0" eb="3">
      <t>トウシガク</t>
    </rPh>
    <phoneticPr fontId="1"/>
  </si>
  <si>
    <t>投資額5億円以上（専門家経費・外注費を除く補助対象経費分）の事業者が1者以上</t>
    <rPh sb="30" eb="33">
      <t>ジギョウシャ</t>
    </rPh>
    <rPh sb="35" eb="36">
      <t>シャ</t>
    </rPh>
    <rPh sb="36" eb="38">
      <t>イジョウ</t>
    </rPh>
    <phoneticPr fontId="1"/>
  </si>
  <si>
    <t>事業者１</t>
    <rPh sb="0" eb="3">
      <t>ジギョウシャ</t>
    </rPh>
    <phoneticPr fontId="1"/>
  </si>
  <si>
    <t>事業者２</t>
    <rPh sb="0" eb="3">
      <t>ジギョウシャ</t>
    </rPh>
    <phoneticPr fontId="1"/>
  </si>
  <si>
    <t>事業者３</t>
    <rPh sb="0" eb="3">
      <t>ジギョウシャ</t>
    </rPh>
    <phoneticPr fontId="1"/>
  </si>
  <si>
    <t>事業者４</t>
    <rPh sb="0" eb="3">
      <t>ジギョウシャ</t>
    </rPh>
    <phoneticPr fontId="1"/>
  </si>
  <si>
    <t>事業者５</t>
    <rPh sb="0" eb="3">
      <t>ジギョウシャ</t>
    </rPh>
    <phoneticPr fontId="1"/>
  </si>
  <si>
    <t>事業者６</t>
    <rPh sb="0" eb="3">
      <t>ジギョウシャ</t>
    </rPh>
    <phoneticPr fontId="1"/>
  </si>
  <si>
    <t>事業者７</t>
    <rPh sb="0" eb="3">
      <t>ジギョウシャ</t>
    </rPh>
    <phoneticPr fontId="1"/>
  </si>
  <si>
    <t>事業者８</t>
    <rPh sb="0" eb="3">
      <t>ジギョウシャ</t>
    </rPh>
    <phoneticPr fontId="1"/>
  </si>
  <si>
    <t>事業者９</t>
    <rPh sb="0" eb="3">
      <t>ジギョウシャ</t>
    </rPh>
    <phoneticPr fontId="1"/>
  </si>
  <si>
    <t>事業者１０</t>
    <rPh sb="0" eb="3">
      <t>ジギョウシャ</t>
    </rPh>
    <phoneticPr fontId="1"/>
  </si>
  <si>
    <t>投資額（1者で5億円以上の事業者）</t>
    <rPh sb="0" eb="3">
      <t>トウシガク</t>
    </rPh>
    <rPh sb="5" eb="6">
      <t>シャ</t>
    </rPh>
    <rPh sb="8" eb="12">
      <t>オクエンイジョウ</t>
    </rPh>
    <rPh sb="13" eb="16">
      <t>ジギョウシャ</t>
    </rPh>
    <phoneticPr fontId="1"/>
  </si>
  <si>
    <t>計</t>
    <rPh sb="0" eb="1">
      <t>ケイ</t>
    </rPh>
    <phoneticPr fontId="1"/>
  </si>
  <si>
    <t>全ての項目が"該当"となっていることを確認してください。”非該当”がある場合は申請不備となりますので注意してください。</t>
    <rPh sb="29" eb="32">
      <t>ヒガイトウ</t>
    </rPh>
    <rPh sb="36" eb="38">
      <t>バアイ</t>
    </rPh>
    <rPh sb="39" eb="43">
      <t>シンセイフビ</t>
    </rPh>
    <rPh sb="50" eb="52">
      <t>チュウイ</t>
    </rPh>
    <phoneticPr fontId="1"/>
  </si>
  <si>
    <t>■補助事業情報</t>
    <rPh sb="1" eb="3">
      <t>ホジョ</t>
    </rPh>
    <rPh sb="3" eb="5">
      <t>ジギョウ</t>
    </rPh>
    <rPh sb="5" eb="7">
      <t>ジョウホウ</t>
    </rPh>
    <phoneticPr fontId="1"/>
  </si>
  <si>
    <t>■貸借対照表（B/S）項目</t>
    <rPh sb="1" eb="3">
      <t>タイシャク</t>
    </rPh>
    <rPh sb="3" eb="6">
      <t>タイショウヒョウ</t>
    </rPh>
    <rPh sb="11" eb="13">
      <t>コウモク</t>
    </rPh>
    <phoneticPr fontId="1"/>
  </si>
  <si>
    <t>■損益計算書（P/L）項目</t>
    <rPh sb="1" eb="3">
      <t>ソンエキ</t>
    </rPh>
    <rPh sb="3" eb="6">
      <t>ケイサンショ</t>
    </rPh>
    <rPh sb="11" eb="13">
      <t>コウモク</t>
    </rPh>
    <phoneticPr fontId="1"/>
  </si>
  <si>
    <t>補助事業期間＋事業化報告期間</t>
    <rPh sb="0" eb="4">
      <t>ホジョジギョウ</t>
    </rPh>
    <rPh sb="4" eb="6">
      <t>キカン</t>
    </rPh>
    <rPh sb="7" eb="9">
      <t>ジギョウ</t>
    </rPh>
    <rPh sb="9" eb="10">
      <t>カ</t>
    </rPh>
    <rPh sb="10" eb="12">
      <t>ホウコク</t>
    </rPh>
    <rPh sb="12" eb="14">
      <t>キカン</t>
    </rPh>
    <phoneticPr fontId="1"/>
  </si>
  <si>
    <t>「外注費」「専門家経費」の合計が「建物費」「機械装置費」「ソフトウェア費」の合計未満</t>
    <rPh sb="1" eb="4">
      <t>ガイチュウヒ</t>
    </rPh>
    <rPh sb="13" eb="15">
      <t>ゴウケイ</t>
    </rPh>
    <rPh sb="17" eb="20">
      <t>タテモノヒ</t>
    </rPh>
    <rPh sb="22" eb="26">
      <t>キカイソウチ</t>
    </rPh>
    <rPh sb="26" eb="27">
      <t>ヒ</t>
    </rPh>
    <rPh sb="35" eb="36">
      <t>ヒ</t>
    </rPh>
    <rPh sb="38" eb="40">
      <t>ゴウケイ</t>
    </rPh>
    <rPh sb="40" eb="42">
      <t>ミマン</t>
    </rPh>
    <phoneticPr fontId="1"/>
  </si>
  <si>
    <t>うち流動資産</t>
    <rPh sb="2" eb="6">
      <t>リュウドウシサン</t>
    </rPh>
    <phoneticPr fontId="1"/>
  </si>
  <si>
    <t>うち固定資産</t>
    <rPh sb="2" eb="4">
      <t>コテイ</t>
    </rPh>
    <rPh sb="4" eb="6">
      <t>シサン</t>
    </rPh>
    <phoneticPr fontId="1"/>
  </si>
  <si>
    <t>うち有形固定資産</t>
    <rPh sb="2" eb="4">
      <t>ユウケイ</t>
    </rPh>
    <rPh sb="4" eb="6">
      <t>コテイ</t>
    </rPh>
    <rPh sb="6" eb="8">
      <t>シサン</t>
    </rPh>
    <phoneticPr fontId="1"/>
  </si>
  <si>
    <t>うち無形固定資産</t>
    <rPh sb="2" eb="4">
      <t>ムケイ</t>
    </rPh>
    <rPh sb="4" eb="6">
      <t>コテイ</t>
    </rPh>
    <rPh sb="6" eb="8">
      <t>シサン</t>
    </rPh>
    <phoneticPr fontId="1"/>
  </si>
  <si>
    <t>うち流動負債</t>
    <rPh sb="2" eb="4">
      <t>リュウドウ</t>
    </rPh>
    <rPh sb="4" eb="6">
      <t>フサイ</t>
    </rPh>
    <phoneticPr fontId="1"/>
  </si>
  <si>
    <t>うち固定負債</t>
    <rPh sb="2" eb="4">
      <t>コテイ</t>
    </rPh>
    <rPh sb="4" eb="6">
      <t>フサイ</t>
    </rPh>
    <phoneticPr fontId="1"/>
  </si>
  <si>
    <t>役員数</t>
    <rPh sb="0" eb="3">
      <t>ヤクインスウ</t>
    </rPh>
    <phoneticPr fontId="1"/>
  </si>
  <si>
    <t>付加価値額（営業利益＋給与支給総額（従業員+役員）＋減価償却費）</t>
    <rPh sb="6" eb="10">
      <t>エイギョウリエキ</t>
    </rPh>
    <rPh sb="11" eb="17">
      <t>キュウヨシキュウソウガク</t>
    </rPh>
    <rPh sb="18" eb="21">
      <t>ジュウギョウイン</t>
    </rPh>
    <rPh sb="22" eb="24">
      <t>ヤクイン</t>
    </rPh>
    <rPh sb="26" eb="31">
      <t>ゲンカショウキャクヒ</t>
    </rPh>
    <phoneticPr fontId="1"/>
  </si>
  <si>
    <t>個人企業経済調査の定義</t>
    <rPh sb="0" eb="2">
      <t>コジン</t>
    </rPh>
    <rPh sb="2" eb="4">
      <t>キギョウ</t>
    </rPh>
    <rPh sb="4" eb="6">
      <t>ケイザイ</t>
    </rPh>
    <rPh sb="6" eb="8">
      <t>チョウサ</t>
    </rPh>
    <rPh sb="9" eb="11">
      <t>テイギ</t>
    </rPh>
    <phoneticPr fontId="1"/>
  </si>
  <si>
    <r>
      <t>リストから選択
&lt;補足・留意事項&gt;</t>
    </r>
    <r>
      <rPr>
        <sz val="11"/>
        <color theme="4"/>
        <rFont val="游ゴシック"/>
        <family val="3"/>
        <charset val="128"/>
        <scheme val="minor"/>
      </rPr>
      <t>*1</t>
    </r>
    <r>
      <rPr>
        <sz val="11"/>
        <color theme="1"/>
        <rFont val="游ゴシック"/>
        <family val="3"/>
        <charset val="128"/>
        <scheme val="minor"/>
      </rPr>
      <t>を参照</t>
    </r>
    <rPh sb="5" eb="7">
      <t>センタク</t>
    </rPh>
    <phoneticPr fontId="1"/>
  </si>
  <si>
    <t>また従業員数ベース、総就業時間ベースの何れかを選択した場合、計画期の途中または実績報告の際にも同様の集計方法を使用してください。</t>
    <rPh sb="2" eb="5">
      <t>ジュウギョウイン</t>
    </rPh>
    <rPh sb="5" eb="6">
      <t>スウ</t>
    </rPh>
    <rPh sb="10" eb="11">
      <t>ソウ</t>
    </rPh>
    <rPh sb="11" eb="13">
      <t>シュウギョウ</t>
    </rPh>
    <rPh sb="13" eb="15">
      <t>ジカン</t>
    </rPh>
    <rPh sb="19" eb="20">
      <t>イズ</t>
    </rPh>
    <rPh sb="23" eb="25">
      <t>センタク</t>
    </rPh>
    <rPh sb="27" eb="29">
      <t>バアイ</t>
    </rPh>
    <rPh sb="30" eb="32">
      <t>ケイカク</t>
    </rPh>
    <rPh sb="32" eb="33">
      <t>キ</t>
    </rPh>
    <rPh sb="34" eb="36">
      <t>トチュウ</t>
    </rPh>
    <rPh sb="39" eb="41">
      <t>ジッセキ</t>
    </rPh>
    <rPh sb="41" eb="43">
      <t>ホウコク</t>
    </rPh>
    <rPh sb="44" eb="45">
      <t>サイ</t>
    </rPh>
    <rPh sb="47" eb="49">
      <t>ドウヨウ</t>
    </rPh>
    <rPh sb="50" eb="52">
      <t>シュウケイ</t>
    </rPh>
    <rPh sb="52" eb="54">
      <t>ホウホウ</t>
    </rPh>
    <rPh sb="55" eb="57">
      <t>シヨウ</t>
    </rPh>
    <phoneticPr fontId="1"/>
  </si>
  <si>
    <t>交付決定日～2025年3月31日</t>
    <rPh sb="0" eb="5">
      <t>コウフケッテイビ</t>
    </rPh>
    <rPh sb="10" eb="11">
      <t>ネン</t>
    </rPh>
    <rPh sb="12" eb="13">
      <t>ガツ</t>
    </rPh>
    <rPh sb="15" eb="16">
      <t>ニチ</t>
    </rPh>
    <phoneticPr fontId="1"/>
  </si>
  <si>
    <t>参考：建物・構築物の設備投資額 | 調査項目情報 | 政府統計の総合窓口 (e-stat.go.jp)</t>
  </si>
  <si>
    <t>参考：自社研究開発費 | 調査項目情報 | 政府統計の総合窓口 (e-stat.go.jp)</t>
  </si>
  <si>
    <t>参考：能力開発費 | 調査項目情報 | 政府統計の総合窓口 (e-stat.go.jp)</t>
  </si>
  <si>
    <t>単位：人</t>
  </si>
  <si>
    <t>従業員1人当たり給与支給総額（給与支給総額÷従業員数）</t>
    <rPh sb="15" eb="21">
      <t>キュウヨシキュウソウガク</t>
    </rPh>
    <rPh sb="22" eb="25">
      <t>ジュウギョウイン</t>
    </rPh>
    <rPh sb="25" eb="26">
      <t>スウ</t>
    </rPh>
    <phoneticPr fontId="1"/>
  </si>
  <si>
    <t>従業員1人当たり給与支給総額（給与支給総額÷就業時間換算の従業員数）</t>
    <rPh sb="15" eb="21">
      <t>キュウヨシキュウソウガク</t>
    </rPh>
    <rPh sb="22" eb="26">
      <t>シュウギョウジカン</t>
    </rPh>
    <rPh sb="26" eb="28">
      <t>カンサン</t>
    </rPh>
    <rPh sb="29" eb="32">
      <t>ジュウギョウイン</t>
    </rPh>
    <rPh sb="32" eb="33">
      <t>スウ</t>
    </rPh>
    <phoneticPr fontId="1"/>
  </si>
  <si>
    <t>従業員1人当たり給与支給総額の上昇率（従業員数ベース）</t>
    <rPh sb="19" eb="22">
      <t>ジュウギョウイン</t>
    </rPh>
    <rPh sb="22" eb="23">
      <t>スウ</t>
    </rPh>
    <phoneticPr fontId="1"/>
  </si>
  <si>
    <t>従業員1人当たり給与支給総額の上昇率（就業時間換算の従業員数ベース）</t>
    <rPh sb="19" eb="21">
      <t>シュウギョウ</t>
    </rPh>
    <rPh sb="21" eb="23">
      <t>ジカン</t>
    </rPh>
    <rPh sb="23" eb="25">
      <t>カンサン</t>
    </rPh>
    <rPh sb="26" eb="29">
      <t>ジュウギョウイン</t>
    </rPh>
    <rPh sb="29" eb="30">
      <t>スウ</t>
    </rPh>
    <phoneticPr fontId="1"/>
  </si>
  <si>
    <t>役員1人当たり給与支給総額（給与支給総額（役員）÷役員数）</t>
    <rPh sb="7" eb="13">
      <t>キュウヨシキュウソウガク</t>
    </rPh>
    <rPh sb="14" eb="20">
      <t>キュウヨシキュウソウガク</t>
    </rPh>
    <rPh sb="21" eb="23">
      <t>ヤクイン</t>
    </rPh>
    <rPh sb="25" eb="28">
      <t>ヤクインスウ</t>
    </rPh>
    <phoneticPr fontId="1"/>
  </si>
  <si>
    <t>役員1人当たり給与支給総額の上昇率</t>
    <rPh sb="0" eb="2">
      <t>ヤクイン</t>
    </rPh>
    <phoneticPr fontId="1"/>
  </si>
  <si>
    <t>従業員1人当たり給与支給総額の上昇率 及び 労働生産性は、従業員数ベース もしくは 従業員の総就業時間ベースの何れかで審査いたします。</t>
    <rPh sb="19" eb="20">
      <t>オヨ</t>
    </rPh>
    <rPh sb="29" eb="33">
      <t>ジュウギョウインスウ</t>
    </rPh>
    <rPh sb="42" eb="45">
      <t>ジュウギョウイン</t>
    </rPh>
    <rPh sb="46" eb="47">
      <t>ソウ</t>
    </rPh>
    <rPh sb="47" eb="49">
      <t>シュウギョウ</t>
    </rPh>
    <rPh sb="49" eb="51">
      <t>ジカン</t>
    </rPh>
    <rPh sb="55" eb="56">
      <t>イズ</t>
    </rPh>
    <rPh sb="59" eb="61">
      <t>シンサ</t>
    </rPh>
    <phoneticPr fontId="1"/>
  </si>
  <si>
    <t>給与支給総額（役員）</t>
    <rPh sb="4" eb="6">
      <t>ソウガク</t>
    </rPh>
    <rPh sb="7" eb="9">
      <t>ヤクイン</t>
    </rPh>
    <phoneticPr fontId="1"/>
  </si>
  <si>
    <t>給与支給総額（常時使用する従業員）</t>
    <rPh sb="4" eb="6">
      <t>ソウガク</t>
    </rPh>
    <phoneticPr fontId="1"/>
  </si>
  <si>
    <t>単位：%</t>
    <phoneticPr fontId="1"/>
  </si>
  <si>
    <t>単位：人</t>
    <phoneticPr fontId="1"/>
  </si>
  <si>
    <t>成長投資計画書（２.先進性・成長性／売上向上の見込み &gt; 対象業界の市場規模の項）にて算出した年平均成長率を記入してください。</t>
  </si>
  <si>
    <t>複数都道府県で補助事業を実施する場合は、都道府県毎に必要事項を記入してください。</t>
    <rPh sb="0" eb="2">
      <t>フクスウ</t>
    </rPh>
    <rPh sb="2" eb="6">
      <t>トドウフケン</t>
    </rPh>
    <rPh sb="7" eb="11">
      <t>ホジョジギョウ</t>
    </rPh>
    <rPh sb="12" eb="14">
      <t>ジッシ</t>
    </rPh>
    <rPh sb="16" eb="18">
      <t>バアイ</t>
    </rPh>
    <rPh sb="20" eb="24">
      <t>トドウフケン</t>
    </rPh>
    <rPh sb="24" eb="25">
      <t>ゴト</t>
    </rPh>
    <rPh sb="26" eb="30">
      <t>ヒツヨウジコウ</t>
    </rPh>
    <rPh sb="31" eb="33">
      <t>キニュウ</t>
    </rPh>
    <phoneticPr fontId="1"/>
  </si>
  <si>
    <t>常時使用する従業員数（人数換算）</t>
    <rPh sb="11" eb="15">
      <t>ニンズウカンサン</t>
    </rPh>
    <phoneticPr fontId="1"/>
  </si>
  <si>
    <t>労働生産性（付加価値額÷(従業員数+役員数)）</t>
    <rPh sb="10" eb="11">
      <t>ガク</t>
    </rPh>
    <rPh sb="18" eb="21">
      <t>ヤクインスウ</t>
    </rPh>
    <phoneticPr fontId="1"/>
  </si>
  <si>
    <t>労働生産性（付加価値額÷(就業時間換算の従業員数+役員数)）</t>
    <rPh sb="10" eb="11">
      <t>ガク</t>
    </rPh>
    <rPh sb="25" eb="28">
      <t>ヤクインスウ</t>
    </rPh>
    <phoneticPr fontId="1"/>
  </si>
  <si>
    <t>該当しない</t>
  </si>
  <si>
    <t>－</t>
  </si>
  <si>
    <t>従業員</t>
    <rPh sb="0" eb="3">
      <t>ジュウギョウイン</t>
    </rPh>
    <phoneticPr fontId="1"/>
  </si>
  <si>
    <t>役員</t>
    <rPh sb="0" eb="2">
      <t>ヤクイン</t>
    </rPh>
    <phoneticPr fontId="1"/>
  </si>
  <si>
    <t>人数ベース</t>
    <rPh sb="0" eb="2">
      <t>ニンズウ</t>
    </rPh>
    <phoneticPr fontId="1"/>
  </si>
  <si>
    <t>就業時間ベース</t>
    <rPh sb="0" eb="2">
      <t>シュウギョウ</t>
    </rPh>
    <rPh sb="2" eb="4">
      <t>ジカン</t>
    </rPh>
    <phoneticPr fontId="1"/>
  </si>
  <si>
    <t>従業員/役員1人当たり給与支給総額の上昇率</t>
  </si>
  <si>
    <t>を含む事業年度：</t>
    <rPh sb="1" eb="2">
      <t>フク</t>
    </rPh>
    <rPh sb="3" eb="5">
      <t>ジギョウ</t>
    </rPh>
    <rPh sb="5" eb="7">
      <t>ネンド</t>
    </rPh>
    <phoneticPr fontId="1"/>
  </si>
  <si>
    <t>補助事業完了日　</t>
    <rPh sb="0" eb="2">
      <t>ホジョ</t>
    </rPh>
    <rPh sb="2" eb="4">
      <t>ジギョウ</t>
    </rPh>
    <rPh sb="4" eb="6">
      <t>カンリョウ</t>
    </rPh>
    <rPh sb="6" eb="7">
      <t>ビ</t>
    </rPh>
    <phoneticPr fontId="1"/>
  </si>
  <si>
    <t>申請者2</t>
    <rPh sb="0" eb="3">
      <t>シンセイシャ</t>
    </rPh>
    <phoneticPr fontId="1"/>
  </si>
  <si>
    <t>法人番号</t>
    <rPh sb="0" eb="4">
      <t>ホウジンバンゴウ</t>
    </rPh>
    <phoneticPr fontId="1"/>
  </si>
  <si>
    <t>申請者名（企業名）</t>
    <rPh sb="0" eb="3">
      <t>シンセイシャ</t>
    </rPh>
    <rPh sb="3" eb="4">
      <t>メイ</t>
    </rPh>
    <rPh sb="5" eb="8">
      <t>キギョウメイ</t>
    </rPh>
    <phoneticPr fontId="1"/>
  </si>
  <si>
    <t>申請者3</t>
    <rPh sb="0" eb="3">
      <t>シンセイシャ</t>
    </rPh>
    <phoneticPr fontId="1"/>
  </si>
  <si>
    <t>申請者4</t>
    <rPh sb="0" eb="3">
      <t>シンセイシャ</t>
    </rPh>
    <phoneticPr fontId="1"/>
  </si>
  <si>
    <t>申請者5</t>
    <rPh sb="0" eb="3">
      <t>シンセイシャ</t>
    </rPh>
    <phoneticPr fontId="1"/>
  </si>
  <si>
    <t>申請者6</t>
    <rPh sb="0" eb="3">
      <t>シンセイシャ</t>
    </rPh>
    <phoneticPr fontId="1"/>
  </si>
  <si>
    <t>申請者7</t>
    <rPh sb="0" eb="3">
      <t>シンセイシャ</t>
    </rPh>
    <phoneticPr fontId="1"/>
  </si>
  <si>
    <t>申請者8</t>
    <rPh sb="0" eb="3">
      <t>シンセイシャ</t>
    </rPh>
    <phoneticPr fontId="1"/>
  </si>
  <si>
    <t>申請者9</t>
    <rPh sb="0" eb="3">
      <t>シンセイシャ</t>
    </rPh>
    <phoneticPr fontId="1"/>
  </si>
  <si>
    <t>申請者10</t>
    <rPh sb="0" eb="3">
      <t>シンセイシャ</t>
    </rPh>
    <phoneticPr fontId="1"/>
  </si>
  <si>
    <t>2025年4月1日～2026年3月31日</t>
    <rPh sb="4" eb="5">
      <t>ネン</t>
    </rPh>
    <rPh sb="6" eb="7">
      <t>ガツ</t>
    </rPh>
    <rPh sb="7" eb="9">
      <t>ツイタチ</t>
    </rPh>
    <rPh sb="14" eb="15">
      <t>ネン</t>
    </rPh>
    <rPh sb="16" eb="17">
      <t>ガツ</t>
    </rPh>
    <rPh sb="19" eb="20">
      <t>ニチ</t>
    </rPh>
    <phoneticPr fontId="1"/>
  </si>
  <si>
    <t>2026年4月1日～2026年12月31日</t>
    <rPh sb="4" eb="5">
      <t>ネン</t>
    </rPh>
    <rPh sb="6" eb="7">
      <t>ガツ</t>
    </rPh>
    <rPh sb="7" eb="9">
      <t>ツイタチ</t>
    </rPh>
    <rPh sb="14" eb="15">
      <t>ネン</t>
    </rPh>
    <rPh sb="17" eb="18">
      <t>ガツ</t>
    </rPh>
    <rPh sb="20" eb="21">
      <t>ニチ</t>
    </rPh>
    <phoneticPr fontId="1"/>
  </si>
  <si>
    <t>　※経費明細書は当該期間に必要な経費を記載してください（補助事業1年目：交付決定日～翌年3月31日、補助事業2年目：4月1日～翌年3月31日、補助事業3年目：4月1日～12月31日）。</t>
    <rPh sb="2" eb="7">
      <t>ケイヒメイサイショ</t>
    </rPh>
    <rPh sb="8" eb="10">
      <t>トウガイ</t>
    </rPh>
    <rPh sb="10" eb="12">
      <t>キカン</t>
    </rPh>
    <rPh sb="28" eb="30">
      <t>ホジョ</t>
    </rPh>
    <rPh sb="30" eb="32">
      <t>ジギョウ</t>
    </rPh>
    <rPh sb="33" eb="35">
      <t>ネンメ</t>
    </rPh>
    <rPh sb="42" eb="44">
      <t>ヨクネン</t>
    </rPh>
    <rPh sb="50" eb="54">
      <t>ホジョジギョウ</t>
    </rPh>
    <rPh sb="55" eb="56">
      <t>ネン</t>
    </rPh>
    <rPh sb="56" eb="57">
      <t>メ</t>
    </rPh>
    <rPh sb="59" eb="60">
      <t>ガツ</t>
    </rPh>
    <rPh sb="61" eb="62">
      <t>ヒ</t>
    </rPh>
    <rPh sb="63" eb="64">
      <t>ヨク</t>
    </rPh>
    <rPh sb="64" eb="65">
      <t>ネン</t>
    </rPh>
    <rPh sb="66" eb="67">
      <t>ガツ</t>
    </rPh>
    <rPh sb="69" eb="70">
      <t>ヒ</t>
    </rPh>
    <rPh sb="71" eb="75">
      <t>ホジョジギョウ</t>
    </rPh>
    <rPh sb="76" eb="78">
      <t>ネンメ</t>
    </rPh>
    <rPh sb="80" eb="81">
      <t>ガツ</t>
    </rPh>
    <rPh sb="82" eb="83">
      <t>ヒ</t>
    </rPh>
    <rPh sb="86" eb="87">
      <t>ガツ</t>
    </rPh>
    <rPh sb="89" eb="90">
      <t>ヒ</t>
    </rPh>
    <phoneticPr fontId="1"/>
  </si>
  <si>
    <t>5-1 売上高、5-2 売上総利益、5-3 営業利益、5-6 減価償却費、5-19 市場伸び率（年あたり）を入力してください。</t>
    <rPh sb="4" eb="7">
      <t>ウリアゲダカ</t>
    </rPh>
    <rPh sb="12" eb="17">
      <t>ウリアゲソウリエキ</t>
    </rPh>
    <rPh sb="22" eb="26">
      <t>エイギョウリエキ</t>
    </rPh>
    <rPh sb="31" eb="36">
      <t>ゲンカショウキャクヒ</t>
    </rPh>
    <rPh sb="42" eb="45">
      <t>シジョウノ</t>
    </rPh>
    <rPh sb="46" eb="47">
      <t>リツ</t>
    </rPh>
    <rPh sb="48" eb="49">
      <t>ネン</t>
    </rPh>
    <rPh sb="54" eb="56">
      <t>ニュウリョク</t>
    </rPh>
    <phoneticPr fontId="1"/>
  </si>
  <si>
    <t>上記以外の項目は、6 ■収支計画明細（補助事業における数値）で入力された内容が自動集計されます。</t>
    <rPh sb="0" eb="4">
      <t>ジョウキイガイ</t>
    </rPh>
    <rPh sb="5" eb="7">
      <t>コウモク</t>
    </rPh>
    <rPh sb="31" eb="33">
      <t>ニュウリョク</t>
    </rPh>
    <rPh sb="36" eb="38">
      <t>ナイヨウ</t>
    </rPh>
    <rPh sb="39" eb="41">
      <t>ジドウ</t>
    </rPh>
    <rPh sb="41" eb="43">
      <t>シュウケイ</t>
    </rPh>
    <phoneticPr fontId="1"/>
  </si>
  <si>
    <t>提出日</t>
    <rPh sb="0" eb="3">
      <t>テイシュツビ</t>
    </rPh>
    <phoneticPr fontId="1"/>
  </si>
  <si>
    <t>コンソーシアムによる共同申請の場合は以下を入力してください。</t>
    <rPh sb="10" eb="14">
      <t>キョウドウシンセイ</t>
    </rPh>
    <rPh sb="15" eb="17">
      <t>バアイ</t>
    </rPh>
    <rPh sb="18" eb="20">
      <t>イカ</t>
    </rPh>
    <rPh sb="21" eb="23">
      <t>ニュウリョク</t>
    </rPh>
    <phoneticPr fontId="1"/>
  </si>
  <si>
    <r>
      <rPr>
        <b/>
        <sz val="11"/>
        <color theme="1"/>
        <rFont val="游ゴシック"/>
        <family val="3"/>
        <charset val="128"/>
        <scheme val="minor"/>
      </rPr>
      <t xml:space="preserve">新設会社等で、申請時点で確定した決算がなく基準年度を翌年にずらす場合は、"該当する"を選択してください。
</t>
    </r>
    <r>
      <rPr>
        <sz val="11"/>
        <color theme="1"/>
        <rFont val="游ゴシック"/>
        <family val="3"/>
        <charset val="128"/>
        <scheme val="minor"/>
      </rPr>
      <t>工場新設等によって従業員を新たに雇用するケースにおいては、補助事業を完了した日の属する事業年度（基準年度）に、12か月雇用している従業員がおらず、賃上げの確認が難しいことが想定されます。
その場合、当項目で”該当する”を選択することで基準年度を「補助事業を完了した日の属する事業年度の翌事業年度」とします。</t>
    </r>
    <r>
      <rPr>
        <b/>
        <sz val="11"/>
        <color theme="1"/>
        <rFont val="游ゴシック"/>
        <family val="3"/>
        <charset val="128"/>
        <scheme val="minor"/>
      </rPr>
      <t xml:space="preserve">
</t>
    </r>
    <r>
      <rPr>
        <sz val="11"/>
        <color theme="1"/>
        <rFont val="游ゴシック"/>
        <family val="3"/>
        <charset val="128"/>
        <scheme val="minor"/>
      </rPr>
      <t>参照：公募要領 &gt; １．事業の概要 &gt; （５）補助事業の要件 &gt; 【賃上げ要件について】</t>
    </r>
    <rPh sb="7" eb="9">
      <t>シンセイ</t>
    </rPh>
    <rPh sb="66" eb="67">
      <t>アラ</t>
    </rPh>
    <rPh sb="133" eb="134">
      <t>ムズカ</t>
    </rPh>
    <rPh sb="139" eb="141">
      <t>ソウテイ</t>
    </rPh>
    <rPh sb="149" eb="151">
      <t>バアイ</t>
    </rPh>
    <rPh sb="152" eb="153">
      <t>トウ</t>
    </rPh>
    <rPh sb="153" eb="155">
      <t>コウモク</t>
    </rPh>
    <rPh sb="157" eb="159">
      <t>ガイトウ</t>
    </rPh>
    <rPh sb="163" eb="165">
      <t>センタク</t>
    </rPh>
    <rPh sb="170" eb="172">
      <t>キジュン</t>
    </rPh>
    <rPh sb="172" eb="174">
      <t>ネンド</t>
    </rPh>
    <rPh sb="195" eb="196">
      <t>ヨク</t>
    </rPh>
    <rPh sb="196" eb="198">
      <t>ジギョウ</t>
    </rPh>
    <rPh sb="198" eb="200">
      <t>ネンド</t>
    </rPh>
    <rPh sb="208" eb="210">
      <t>サンショウ</t>
    </rPh>
    <rPh sb="220" eb="222">
      <t>ジギョウ</t>
    </rPh>
    <rPh sb="223" eb="225">
      <t>ガイヨウ</t>
    </rPh>
    <rPh sb="231" eb="235">
      <t>ホジョジギョウ</t>
    </rPh>
    <rPh sb="236" eb="238">
      <t>ヨウケン</t>
    </rPh>
    <rPh sb="242" eb="244">
      <t>チンア</t>
    </rPh>
    <rPh sb="245" eb="247">
      <t>ヨウケン</t>
    </rPh>
    <phoneticPr fontId="1"/>
  </si>
  <si>
    <t>常時使用する従業員数の集計方法</t>
    <phoneticPr fontId="1"/>
  </si>
  <si>
    <t>ver. 240312-01</t>
    <phoneticPr fontId="1"/>
  </si>
  <si>
    <t>■様式2のタイプ別 選択ガイド</t>
    <rPh sb="1" eb="3">
      <t>ヨウシキ</t>
    </rPh>
    <rPh sb="8" eb="9">
      <t>ベツ</t>
    </rPh>
    <rPh sb="10" eb="12">
      <t>センタク</t>
    </rPh>
    <phoneticPr fontId="1"/>
  </si>
  <si>
    <t>・以下より該当のタイプを選択・使用ください。</t>
    <rPh sb="1" eb="3">
      <t>イカ</t>
    </rPh>
    <rPh sb="5" eb="7">
      <t>ガイトウ</t>
    </rPh>
    <rPh sb="12" eb="14">
      <t>センタク</t>
    </rPh>
    <rPh sb="15" eb="17">
      <t>シヨウ</t>
    </rPh>
    <phoneticPr fontId="1"/>
  </si>
  <si>
    <r>
      <t>・</t>
    </r>
    <r>
      <rPr>
        <b/>
        <sz val="11"/>
        <color theme="1"/>
        <rFont val="游ゴシック"/>
        <family val="3"/>
        <charset val="128"/>
        <scheme val="minor"/>
      </rPr>
      <t>拠点別情報なし</t>
    </r>
    <rPh sb="1" eb="4">
      <t>キョテンベツ</t>
    </rPh>
    <rPh sb="4" eb="6">
      <t>ジョウホウ</t>
    </rPh>
    <phoneticPr fontId="1"/>
  </si>
  <si>
    <r>
      <t>・</t>
    </r>
    <r>
      <rPr>
        <b/>
        <sz val="11"/>
        <color theme="1"/>
        <rFont val="游ゴシック"/>
        <family val="3"/>
        <charset val="128"/>
        <scheme val="minor"/>
      </rPr>
      <t>7拠点以上</t>
    </r>
    <rPh sb="2" eb="6">
      <t>キョテンイジョウ</t>
    </rPh>
    <phoneticPr fontId="1"/>
  </si>
  <si>
    <t>・該当タイプ：2, 4</t>
    <rPh sb="1" eb="3">
      <t>ガイトウ</t>
    </rPh>
    <phoneticPr fontId="1"/>
  </si>
  <si>
    <t>・該当タイプ：3, 4</t>
    <rPh sb="1" eb="3">
      <t>ガイトウ</t>
    </rPh>
    <phoneticPr fontId="1"/>
  </si>
  <si>
    <t>・5-4 給与支給総額（常時使用する従業員）</t>
    <phoneticPr fontId="1"/>
  </si>
  <si>
    <t>・5-5 給与支給総額（役員）</t>
    <phoneticPr fontId="1"/>
  </si>
  <si>
    <t>・5-8 常時使用する従業員数（人数換算）</t>
    <phoneticPr fontId="1"/>
  </si>
  <si>
    <t>・5-9 常時使用する従業員数（就業時間換算）</t>
    <phoneticPr fontId="1"/>
  </si>
  <si>
    <t>・5-10 役員数</t>
    <phoneticPr fontId="1"/>
  </si>
  <si>
    <t>・補助事業を複数拠点（都道府県）で実施する事業者において、給与支給総額を拠点毎に把握できない（全社単位でしか把握できない）場合に使用ください。</t>
    <rPh sb="1" eb="5">
      <t>ホジョジギョウ</t>
    </rPh>
    <rPh sb="6" eb="8">
      <t>フクスウ</t>
    </rPh>
    <rPh sb="8" eb="10">
      <t>キョテン</t>
    </rPh>
    <rPh sb="11" eb="15">
      <t>トドウフケン</t>
    </rPh>
    <rPh sb="17" eb="19">
      <t>ジッシ</t>
    </rPh>
    <rPh sb="21" eb="24">
      <t>ジギョウシャ</t>
    </rPh>
    <rPh sb="36" eb="39">
      <t>キョテンゴト</t>
    </rPh>
    <rPh sb="40" eb="42">
      <t>ハアク</t>
    </rPh>
    <rPh sb="47" eb="49">
      <t>ゼンシャ</t>
    </rPh>
    <rPh sb="49" eb="51">
      <t>タンイ</t>
    </rPh>
    <rPh sb="54" eb="56">
      <t>ハアク</t>
    </rPh>
    <rPh sb="61" eb="63">
      <t>バアイ</t>
    </rPh>
    <rPh sb="64" eb="66">
      <t>シヨウ</t>
    </rPh>
    <phoneticPr fontId="1"/>
  </si>
  <si>
    <t>　タイプによって②補助事業情報シートの内容が異なります。</t>
    <rPh sb="19" eb="21">
      <t>ナイヨウ</t>
    </rPh>
    <rPh sb="22" eb="23">
      <t>コト</t>
    </rPh>
    <phoneticPr fontId="1"/>
  </si>
  <si>
    <t>・②補助事業情報シート_6項の拠点別入力枠が最大の47まで設定されています。</t>
    <rPh sb="13" eb="14">
      <t>コウ</t>
    </rPh>
    <rPh sb="15" eb="17">
      <t>キョテン</t>
    </rPh>
    <rPh sb="17" eb="18">
      <t>ベツ</t>
    </rPh>
    <rPh sb="18" eb="21">
      <t>ニュウリョクワク</t>
    </rPh>
    <rPh sb="22" eb="24">
      <t>サイダイ</t>
    </rPh>
    <rPh sb="29" eb="31">
      <t>セッテイ</t>
    </rPh>
    <phoneticPr fontId="1"/>
  </si>
  <si>
    <t>　②補助事業情報シート_6項において、拠点毎に入力した給与支給総額・従業員数が5項で自動集計されますが、以下項目は全社単位の値に上書き更新が可能です。</t>
    <rPh sb="13" eb="14">
      <t>コウ</t>
    </rPh>
    <rPh sb="19" eb="22">
      <t>キョテンゴト</t>
    </rPh>
    <rPh sb="23" eb="25">
      <t>ニュウリョク</t>
    </rPh>
    <rPh sb="27" eb="33">
      <t>キュウヨシキュウソウガク</t>
    </rPh>
    <rPh sb="34" eb="38">
      <t>ジュウギョウインスウ</t>
    </rPh>
    <rPh sb="40" eb="41">
      <t>コウ</t>
    </rPh>
    <rPh sb="42" eb="46">
      <t>ジドウシュウケイ</t>
    </rPh>
    <rPh sb="52" eb="54">
      <t>イカ</t>
    </rPh>
    <rPh sb="54" eb="56">
      <t>コウモク</t>
    </rPh>
    <rPh sb="57" eb="59">
      <t>ゼンシャ</t>
    </rPh>
    <rPh sb="59" eb="61">
      <t>タンイ</t>
    </rPh>
    <rPh sb="62" eb="63">
      <t>アタイ</t>
    </rPh>
    <rPh sb="64" eb="66">
      <t>ウワガ</t>
    </rPh>
    <rPh sb="67" eb="69">
      <t>コウシン</t>
    </rPh>
    <rPh sb="70" eb="72">
      <t>カノウ</t>
    </rPh>
    <phoneticPr fontId="1"/>
  </si>
  <si>
    <t>*5, 6項の上記項目を全社の数値で入力することが可能です。</t>
    <rPh sb="5" eb="6">
      <t>コウ</t>
    </rPh>
    <rPh sb="7" eb="9">
      <t>ジョウキ</t>
    </rPh>
    <rPh sb="9" eb="11">
      <t>コウモク</t>
    </rPh>
    <rPh sb="12" eb="14">
      <t>ゼンシャ</t>
    </rPh>
    <rPh sb="15" eb="16">
      <t>カズ</t>
    </rPh>
    <rPh sb="16" eb="17">
      <t>アタイ</t>
    </rPh>
    <rPh sb="18" eb="20">
      <t>ニュウリョク</t>
    </rPh>
    <rPh sb="25" eb="27">
      <t>カノウ</t>
    </rPh>
    <phoneticPr fontId="1"/>
  </si>
  <si>
    <r>
      <rPr>
        <vertAlign val="superscript"/>
        <sz val="11"/>
        <color theme="4"/>
        <rFont val="游ゴシック"/>
        <family val="3"/>
        <charset val="128"/>
        <scheme val="minor"/>
      </rPr>
      <t>*1</t>
    </r>
    <r>
      <rPr>
        <sz val="11"/>
        <color theme="4"/>
        <rFont val="游ゴシック"/>
        <family val="3"/>
        <charset val="128"/>
        <scheme val="minor"/>
      </rPr>
      <t xml:space="preserve"> コンソーシアムによる共同申請の場合には、幹事企業を入力してください。</t>
    </r>
    <rPh sb="23" eb="25">
      <t>カンジ</t>
    </rPh>
    <rPh sb="28" eb="30">
      <t>ニュウリョク</t>
    </rPh>
    <phoneticPr fontId="1"/>
  </si>
  <si>
    <t>1. 様式2_成長投資計画書別紙</t>
    <phoneticPr fontId="1"/>
  </si>
  <si>
    <t>2. 様式2_成長投資計画書別紙_7拠点以上</t>
    <phoneticPr fontId="1"/>
  </si>
  <si>
    <t>3. 様式2_成長投資計画書別紙_拠点別情報なし</t>
    <phoneticPr fontId="1"/>
  </si>
  <si>
    <t>4. 様式2_成長投資計画書別紙_7拠点以上_拠点別情報なし</t>
    <phoneticPr fontId="1"/>
  </si>
  <si>
    <t>・様式2_成長投資計画書別紙 は各事業者の事情に応じて使い分けられるよう複数のタイプを設けています。</t>
    <rPh sb="1" eb="3">
      <t>ヨウシキ</t>
    </rPh>
    <rPh sb="5" eb="7">
      <t>セイチョウ</t>
    </rPh>
    <rPh sb="7" eb="9">
      <t>トウシ</t>
    </rPh>
    <rPh sb="9" eb="11">
      <t>ケイカク</t>
    </rPh>
    <rPh sb="11" eb="12">
      <t>ショ</t>
    </rPh>
    <rPh sb="12" eb="14">
      <t>ベッシ</t>
    </rPh>
    <rPh sb="16" eb="17">
      <t>カク</t>
    </rPh>
    <rPh sb="17" eb="20">
      <t>ジギョウシャ</t>
    </rPh>
    <rPh sb="21" eb="23">
      <t>ジジョウ</t>
    </rPh>
    <rPh sb="24" eb="25">
      <t>オウ</t>
    </rPh>
    <rPh sb="27" eb="28">
      <t>ツカ</t>
    </rPh>
    <rPh sb="29" eb="30">
      <t>ワ</t>
    </rPh>
    <rPh sb="36" eb="38">
      <t>フクスウ</t>
    </rPh>
    <rPh sb="43" eb="44">
      <t>モウ</t>
    </rPh>
    <phoneticPr fontId="1"/>
  </si>
  <si>
    <t>ver. 240412-01</t>
    <phoneticPr fontId="1"/>
  </si>
  <si>
    <t/>
  </si>
  <si>
    <t>非該当</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</si>
</sst>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00&quot;年&quot;&quot;度&quot;"/>
    <numFmt numFmtId="177" formatCode="[$-F800]dddd\,\ mmmm\ dd\,\ yyyy"/>
    <numFmt numFmtId="178" formatCode="yy/m&quot;月期&quot;"/>
    <numFmt numFmtId="179" formatCode="yyyy&quot;年&quot;m&quot;月期&quot;"/>
    <numFmt numFmtId="180" formatCode="yy&quot;年&quot;m&quot;月期&quot;"/>
  </numFmts>
  <fonts count="25" x14ac:knownFonts="1">
    <font>
      <sz val="11"/>
      <color theme="1"/>
      <name val="游ゴシック"/>
      <family val="2"/>
      <charset val="128"/>
      <scheme val="minor"/>
    </font>
    <font>
      <sz val="6"/>
      <name val="游ゴシック"/>
      <family val="2"/>
      <charset val="128"/>
      <scheme val="minor"/>
    </font>
    <font>
      <sz val="11"/>
      <color theme="1"/>
      <name val="游ゴシック"/>
      <family val="3"/>
      <charset val="128"/>
      <scheme val="minor"/>
    </font>
    <font>
      <b/>
      <sz val="11"/>
      <color theme="1"/>
      <name val="游ゴシック"/>
      <family val="3"/>
      <charset val="128"/>
      <scheme val="minor"/>
    </font>
    <font>
      <sz val="11"/>
      <name val="游ゴシック"/>
      <family val="3"/>
      <charset val="128"/>
      <scheme val="minor"/>
    </font>
    <font>
      <sz val="8"/>
      <color theme="1"/>
      <name val="游ゴシック"/>
      <family val="3"/>
      <charset val="128"/>
      <scheme val="minor"/>
    </font>
    <font>
      <sz val="11"/>
      <color theme="1"/>
      <name val="游ゴシック"/>
      <family val="2"/>
      <charset val="128"/>
      <scheme val="minor"/>
    </font>
    <font>
      <sz val="11"/>
      <color theme="1"/>
      <name val="游ゴシック"/>
      <family val="3"/>
      <charset val="128"/>
    </font>
    <font>
      <b/>
      <sz val="12"/>
      <color theme="1"/>
      <name val="游ゴシック"/>
      <family val="3"/>
      <charset val="128"/>
      <scheme val="minor"/>
    </font>
    <font>
      <sz val="11"/>
      <color theme="2"/>
      <name val="游ゴシック"/>
      <family val="3"/>
      <charset val="128"/>
      <scheme val="minor"/>
    </font>
    <font>
      <sz val="11"/>
      <color rgb="FFC00000"/>
      <name val="游ゴシック"/>
      <family val="3"/>
      <charset val="128"/>
      <scheme val="minor"/>
    </font>
    <font>
      <sz val="10"/>
      <color theme="1"/>
      <name val="游ゴシック"/>
      <family val="3"/>
      <charset val="128"/>
      <scheme val="minor"/>
    </font>
    <font>
      <b/>
      <sz val="10"/>
      <color theme="1"/>
      <name val="游ゴシック"/>
      <family val="3"/>
      <charset val="128"/>
      <scheme val="minor"/>
    </font>
    <font>
      <b/>
      <sz val="11"/>
      <color theme="1"/>
      <name val="游ゴシック"/>
      <family val="3"/>
      <charset val="128"/>
    </font>
    <font>
      <u/>
      <sz val="11"/>
      <color theme="10"/>
      <name val="游ゴシック"/>
      <family val="2"/>
      <charset val="128"/>
      <scheme val="minor"/>
    </font>
    <font>
      <sz val="11"/>
      <color theme="4"/>
      <name val="游ゴシック"/>
      <family val="3"/>
      <charset val="128"/>
      <scheme val="minor"/>
    </font>
    <font>
      <b/>
      <sz val="11"/>
      <color theme="4"/>
      <name val="游ゴシック"/>
      <family val="3"/>
      <charset val="128"/>
      <scheme val="minor"/>
    </font>
    <font>
      <b/>
      <sz val="14"/>
      <color theme="1"/>
      <name val="游ゴシック"/>
      <family val="3"/>
      <charset val="128"/>
      <scheme val="minor"/>
    </font>
    <font>
      <sz val="11"/>
      <color theme="0" tint="-0.249977111117893"/>
      <name val="游ゴシック"/>
      <family val="3"/>
      <charset val="128"/>
      <scheme val="minor"/>
    </font>
    <font>
      <b/>
      <sz val="11"/>
      <name val="游ゴシック"/>
      <family val="3"/>
      <charset val="128"/>
      <scheme val="minor"/>
    </font>
    <font>
      <vertAlign val="superscript"/>
      <sz val="11"/>
      <color theme="4"/>
      <name val="游ゴシック"/>
      <family val="3"/>
      <charset val="128"/>
      <scheme val="minor"/>
    </font>
    <font>
      <sz val="10"/>
      <color theme="4"/>
      <name val="游ゴシック"/>
      <family val="3"/>
      <charset val="128"/>
      <scheme val="minor"/>
    </font>
    <font>
      <sz val="11"/>
      <color theme="0"/>
      <name val="游ゴシック"/>
      <family val="3"/>
      <charset val="128"/>
      <scheme val="minor"/>
    </font>
    <font>
      <sz val="12"/>
      <color theme="4"/>
      <name val="游ゴシック"/>
      <family val="3"/>
      <charset val="128"/>
      <scheme val="minor"/>
    </font>
    <font>
      <sz val="11"/>
      <color rgb="FFC00000"/>
      <name val="游ゴシック"/>
      <family val="2"/>
      <charset val="128"/>
      <scheme val="minor"/>
    </font>
  </fonts>
  <fills count="5">
    <fill>
      <patternFill patternType="none"/>
    </fill>
    <fill>
      <patternFill patternType="gray125"/>
    </fill>
    <fill>
      <patternFill patternType="solid">
        <fgColor theme="0" tint="-4.9989318521683403E-2"/>
        <bgColor indexed="64"/>
      </patternFill>
    </fill>
    <fill>
      <patternFill patternType="solid">
        <fgColor theme="7" tint="0.79998168889431442"/>
        <bgColor indexed="64"/>
      </patternFill>
    </fill>
    <fill>
      <patternFill patternType="solid">
        <fgColor theme="7"/>
        <bgColor indexed="64"/>
      </patternFill>
    </fill>
  </fills>
  <borders count="31">
    <border>
      <left/>
      <right/>
      <top/>
      <bottom/>
      <diagonal/>
    </border>
    <border>
      <left style="hair">
        <color auto="1"/>
      </left>
      <right style="hair">
        <color auto="1"/>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hair">
        <color auto="1"/>
      </left>
      <right style="hair">
        <color auto="1"/>
      </right>
      <top style="hair">
        <color auto="1"/>
      </top>
      <bottom/>
      <diagonal/>
    </border>
    <border>
      <left/>
      <right style="hair">
        <color auto="1"/>
      </right>
      <top style="hair">
        <color auto="1"/>
      </top>
      <bottom/>
      <diagonal/>
    </border>
    <border>
      <left/>
      <right style="hair">
        <color auto="1"/>
      </right>
      <top/>
      <bottom/>
      <diagonal/>
    </border>
    <border>
      <left/>
      <right/>
      <top/>
      <bottom style="hair">
        <color auto="1"/>
      </bottom>
      <diagonal/>
    </border>
    <border>
      <left style="hair">
        <color auto="1"/>
      </left>
      <right style="hair">
        <color auto="1"/>
      </right>
      <top/>
      <bottom style="hair">
        <color auto="1"/>
      </bottom>
      <diagonal/>
    </border>
    <border>
      <left style="hair">
        <color indexed="64"/>
      </left>
      <right/>
      <top style="hair">
        <color indexed="64"/>
      </top>
      <bottom style="hair">
        <color indexed="64"/>
      </bottom>
      <diagonal/>
    </border>
    <border diagonalUp="1">
      <left style="hair">
        <color auto="1"/>
      </left>
      <right style="hair">
        <color auto="1"/>
      </right>
      <top style="hair">
        <color auto="1"/>
      </top>
      <bottom style="hair">
        <color auto="1"/>
      </bottom>
      <diagonal style="hair">
        <color auto="1"/>
      </diagonal>
    </border>
    <border>
      <left/>
      <right style="hair">
        <color indexed="64"/>
      </right>
      <top/>
      <bottom style="hair">
        <color indexed="64"/>
      </bottom>
      <diagonal/>
    </border>
    <border>
      <left style="hair">
        <color indexed="64"/>
      </left>
      <right/>
      <top/>
      <bottom style="hair">
        <color indexed="64"/>
      </bottom>
      <diagonal/>
    </border>
    <border>
      <left/>
      <right/>
      <top style="hair">
        <color indexed="64"/>
      </top>
      <bottom/>
      <diagonal/>
    </border>
    <border diagonalUp="1">
      <left style="hair">
        <color auto="1"/>
      </left>
      <right style="hair">
        <color auto="1"/>
      </right>
      <top style="hair">
        <color auto="1"/>
      </top>
      <bottom style="hair">
        <color auto="1"/>
      </bottom>
      <diagonal style="thin">
        <color auto="1"/>
      </diagonal>
    </border>
    <border>
      <left style="hair">
        <color auto="1"/>
      </left>
      <right/>
      <top style="hair">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hair">
        <color auto="1"/>
      </left>
      <right style="hair">
        <color auto="1"/>
      </right>
      <top style="medium">
        <color indexed="64"/>
      </top>
      <bottom style="medium">
        <color indexed="64"/>
      </bottom>
      <diagonal/>
    </border>
    <border>
      <left style="hair">
        <color auto="1"/>
      </left>
      <right style="medium">
        <color indexed="64"/>
      </right>
      <top style="medium">
        <color indexed="64"/>
      </top>
      <bottom style="medium">
        <color indexed="64"/>
      </bottom>
      <diagonal/>
    </border>
    <border>
      <left style="hair">
        <color auto="1"/>
      </left>
      <right style="hair">
        <color auto="1"/>
      </right>
      <top/>
      <bottom/>
      <diagonal/>
    </border>
    <border>
      <left style="hair">
        <color auto="1"/>
      </left>
      <right style="thin">
        <color auto="1"/>
      </right>
      <top style="hair">
        <color auto="1"/>
      </top>
      <bottom/>
      <diagonal/>
    </border>
    <border>
      <left style="thin">
        <color auto="1"/>
      </left>
      <right style="hair">
        <color auto="1"/>
      </right>
      <top style="hair">
        <color auto="1"/>
      </top>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bottom style="thin">
        <color indexed="64"/>
      </bottom>
      <diagonal/>
    </border>
    <border>
      <left style="hair">
        <color auto="1"/>
      </left>
      <right style="hair">
        <color auto="1"/>
      </right>
      <top style="hair">
        <color auto="1"/>
      </top>
      <bottom style="thin">
        <color indexed="64"/>
      </bottom>
      <diagonal/>
    </border>
    <border>
      <left style="hair">
        <color auto="1"/>
      </left>
      <right style="hair">
        <color auto="1"/>
      </right>
      <top style="thin">
        <color indexed="64"/>
      </top>
      <bottom style="hair">
        <color auto="1"/>
      </bottom>
      <diagonal/>
    </border>
    <border>
      <left style="hair">
        <color auto="1"/>
      </left>
      <right style="thin">
        <color auto="1"/>
      </right>
      <top style="thin">
        <color indexed="64"/>
      </top>
      <bottom style="hair">
        <color auto="1"/>
      </bottom>
      <diagonal/>
    </border>
    <border>
      <left style="thin">
        <color auto="1"/>
      </left>
      <right style="hair">
        <color auto="1"/>
      </right>
      <top style="thin">
        <color indexed="64"/>
      </top>
      <bottom style="hair">
        <color auto="1"/>
      </bottom>
      <diagonal/>
    </border>
    <border>
      <left/>
      <right style="medium">
        <color indexed="64"/>
      </right>
      <top style="medium">
        <color indexed="64"/>
      </top>
      <bottom style="medium">
        <color indexed="64"/>
      </bottom>
      <diagonal/>
    </border>
  </borders>
  <cellStyleXfs count="4">
    <xf numFmtId="0" fontId="0" fillId="0" borderId="0">
      <alignment vertical="center"/>
    </xf>
    <xf numFmtId="9" fontId="6" fillId="0" borderId="0" applyFont="0" applyFill="0" applyBorder="0" applyAlignment="0" applyProtection="0">
      <alignment vertical="center"/>
    </xf>
    <xf numFmtId="38" fontId="6" fillId="0" borderId="0" applyFont="0" applyFill="0" applyBorder="0" applyAlignment="0" applyProtection="0">
      <alignment vertical="center"/>
    </xf>
    <xf numFmtId="0" fontId="14" fillId="0" borderId="0" applyNumberFormat="0" applyFill="0" applyBorder="0" applyAlignment="0" applyProtection="0">
      <alignment vertical="center"/>
    </xf>
  </cellStyleXfs>
  <cellXfs count="193">
    <xf numFmtId="0" fontId="0" fillId="0" borderId="0" xfId="0">
      <alignment vertical="center"/>
    </xf>
    <xf numFmtId="0" fontId="2" fillId="0" borderId="0" xfId="0" applyFont="1">
      <alignment vertical="center"/>
    </xf>
    <xf numFmtId="0" fontId="2" fillId="0" borderId="0" xfId="0" applyFont="1" applyAlignment="1">
      <alignment vertical="center" wrapText="1"/>
    </xf>
    <xf numFmtId="0" fontId="2" fillId="0" borderId="0" xfId="0" applyFont="1" applyAlignment="1">
      <alignment horizontal="right" vertical="center"/>
    </xf>
    <xf numFmtId="0" fontId="2" fillId="0" borderId="0" xfId="0" applyFont="1" applyAlignment="1">
      <alignment horizontal="left" vertical="center" indent="1"/>
    </xf>
    <xf numFmtId="0" fontId="2" fillId="0" borderId="2" xfId="0" applyFont="1" applyBorder="1" applyAlignment="1">
      <alignment horizontal="right" vertical="center"/>
    </xf>
    <xf numFmtId="0" fontId="2" fillId="0" borderId="0" xfId="0" applyFont="1" applyAlignment="1">
      <alignment horizontal="left" vertical="center"/>
    </xf>
    <xf numFmtId="0" fontId="2" fillId="2" borderId="2" xfId="0" applyFont="1" applyFill="1" applyBorder="1" applyAlignment="1">
      <alignment horizontal="righ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2" fillId="0" borderId="7" xfId="0" applyFont="1" applyBorder="1">
      <alignment vertical="center"/>
    </xf>
    <xf numFmtId="38" fontId="2" fillId="2" borderId="3" xfId="2" applyFont="1" applyFill="1" applyBorder="1">
      <alignment vertical="center"/>
    </xf>
    <xf numFmtId="38" fontId="2" fillId="2" borderId="1" xfId="2" applyFont="1" applyFill="1" applyBorder="1">
      <alignment vertical="center"/>
    </xf>
    <xf numFmtId="38" fontId="2" fillId="2" borderId="10" xfId="2" applyFont="1" applyFill="1" applyBorder="1">
      <alignment vertical="center"/>
    </xf>
    <xf numFmtId="0" fontId="0" fillId="0" borderId="12" xfId="0" applyBorder="1">
      <alignment vertical="center"/>
    </xf>
    <xf numFmtId="0" fontId="0" fillId="0" borderId="9" xfId="0" applyBorder="1">
      <alignment vertical="center"/>
    </xf>
    <xf numFmtId="0" fontId="7" fillId="0" borderId="0" xfId="0" applyFont="1">
      <alignment vertical="center"/>
    </xf>
    <xf numFmtId="0" fontId="7" fillId="0" borderId="1" xfId="0" applyFont="1" applyBorder="1" applyAlignment="1">
      <alignment horizontal="left" vertical="center" wrapText="1"/>
    </xf>
    <xf numFmtId="10" fontId="7" fillId="0" borderId="1" xfId="0" applyNumberFormat="1" applyFont="1" applyBorder="1" applyAlignment="1">
      <alignment horizontal="left" vertical="center" wrapText="1"/>
    </xf>
    <xf numFmtId="38" fontId="2" fillId="2" borderId="9" xfId="2" applyFont="1" applyFill="1" applyBorder="1">
      <alignment vertical="center"/>
    </xf>
    <xf numFmtId="0" fontId="2" fillId="0" borderId="14" xfId="0" applyFont="1" applyBorder="1">
      <alignment vertical="center"/>
    </xf>
    <xf numFmtId="0" fontId="8" fillId="0" borderId="0" xfId="0" applyFont="1">
      <alignment vertical="center"/>
    </xf>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1" xfId="0" applyFont="1" applyBorder="1" applyAlignment="1">
      <alignment horizontal="left" vertical="center" wrapText="1"/>
    </xf>
    <xf numFmtId="0" fontId="2" fillId="2" borderId="2" xfId="0" applyFont="1" applyFill="1" applyBorder="1" applyAlignment="1">
      <alignment horizontal="left" vertical="center"/>
    </xf>
    <xf numFmtId="0" fontId="2" fillId="2" borderId="1" xfId="0" applyFont="1" applyFill="1" applyBorder="1" applyAlignment="1">
      <alignment horizontal="left" vertical="center"/>
    </xf>
    <xf numFmtId="0" fontId="2" fillId="2" borderId="1" xfId="0" applyFont="1" applyFill="1" applyBorder="1" applyAlignment="1">
      <alignment horizontal="left" vertical="center" wrapText="1"/>
    </xf>
    <xf numFmtId="0" fontId="2" fillId="0" borderId="1" xfId="0" applyFont="1" applyBorder="1" applyAlignment="1">
      <alignment horizontal="left" vertical="center" indent="1"/>
    </xf>
    <xf numFmtId="0" fontId="2" fillId="0" borderId="7" xfId="0" applyFont="1" applyBorder="1" applyAlignment="1">
      <alignment horizontal="left" vertical="center" indent="1"/>
    </xf>
    <xf numFmtId="0" fontId="2" fillId="0" borderId="7" xfId="0" applyFont="1" applyBorder="1" applyAlignment="1">
      <alignment horizontal="left" vertical="center"/>
    </xf>
    <xf numFmtId="0" fontId="3" fillId="0" borderId="0" xfId="0" applyFont="1" applyAlignment="1">
      <alignment horizontal="center" vertical="center"/>
    </xf>
    <xf numFmtId="0" fontId="2" fillId="0" borderId="1" xfId="0" applyFont="1" applyBorder="1">
      <alignment vertical="center"/>
    </xf>
    <xf numFmtId="0" fontId="4" fillId="0" borderId="1" xfId="0" applyFont="1" applyBorder="1">
      <alignment vertical="center"/>
    </xf>
    <xf numFmtId="0" fontId="9" fillId="0" borderId="1" xfId="0" applyFont="1" applyBorder="1">
      <alignment vertical="center"/>
    </xf>
    <xf numFmtId="0" fontId="0" fillId="0" borderId="1" xfId="0" applyBorder="1" applyAlignment="1">
      <alignment horizontal="left" vertical="center"/>
    </xf>
    <xf numFmtId="0" fontId="3" fillId="0" borderId="0" xfId="0" applyFont="1" applyAlignment="1">
      <alignment horizontal="right" vertical="center"/>
    </xf>
    <xf numFmtId="0" fontId="7" fillId="2" borderId="1" xfId="0" applyFont="1" applyFill="1" applyBorder="1" applyAlignment="1">
      <alignment horizontal="left" vertical="center" wrapText="1"/>
    </xf>
    <xf numFmtId="10" fontId="7" fillId="2" borderId="1" xfId="0" applyNumberFormat="1" applyFont="1" applyFill="1" applyBorder="1" applyAlignment="1">
      <alignment horizontal="left" vertical="center" wrapText="1"/>
    </xf>
    <xf numFmtId="0" fontId="4" fillId="2" borderId="1" xfId="0" applyFont="1" applyFill="1" applyBorder="1">
      <alignment vertical="center"/>
    </xf>
    <xf numFmtId="0" fontId="2" fillId="2" borderId="1" xfId="0" applyFont="1" applyFill="1" applyBorder="1">
      <alignment vertical="center"/>
    </xf>
    <xf numFmtId="0" fontId="2" fillId="0" borderId="13" xfId="0" applyFont="1" applyBorder="1">
      <alignment vertical="center"/>
    </xf>
    <xf numFmtId="0" fontId="2" fillId="0" borderId="13" xfId="0" applyFont="1" applyBorder="1" applyAlignment="1">
      <alignment horizontal="right" vertical="center"/>
    </xf>
    <xf numFmtId="0" fontId="2" fillId="0" borderId="0" xfId="0" applyFont="1" applyAlignment="1">
      <alignment horizontal="centerContinuous" vertical="center"/>
    </xf>
    <xf numFmtId="0" fontId="2" fillId="2" borderId="2" xfId="0" applyFont="1" applyFill="1" applyBorder="1" applyAlignment="1">
      <alignment vertical="center" wrapText="1"/>
    </xf>
    <xf numFmtId="0" fontId="2" fillId="2" borderId="13" xfId="0" applyFont="1" applyFill="1" applyBorder="1" applyAlignment="1">
      <alignment horizontal="right" vertical="center"/>
    </xf>
    <xf numFmtId="0" fontId="2" fillId="2" borderId="13" xfId="0" applyFont="1" applyFill="1" applyBorder="1" applyAlignment="1">
      <alignment vertical="center" wrapText="1"/>
    </xf>
    <xf numFmtId="0" fontId="2" fillId="2" borderId="4" xfId="0" applyFont="1" applyFill="1" applyBorder="1">
      <alignment vertical="center"/>
    </xf>
    <xf numFmtId="0" fontId="2" fillId="0" borderId="13" xfId="0" applyFont="1" applyBorder="1" applyAlignment="1">
      <alignment horizontal="left" vertical="center"/>
    </xf>
    <xf numFmtId="0" fontId="10" fillId="0" borderId="0" xfId="0" applyFont="1">
      <alignment vertical="center"/>
    </xf>
    <xf numFmtId="0" fontId="3" fillId="0" borderId="0" xfId="0" applyFont="1" applyAlignment="1">
      <alignment horizontal="left" indent="1"/>
    </xf>
    <xf numFmtId="0" fontId="3" fillId="0" borderId="7" xfId="0" applyFont="1" applyBorder="1" applyAlignment="1">
      <alignment horizontal="left" indent="1"/>
    </xf>
    <xf numFmtId="10" fontId="2" fillId="0" borderId="0" xfId="1" applyNumberFormat="1" applyFont="1">
      <alignment vertical="center"/>
    </xf>
    <xf numFmtId="10" fontId="2" fillId="2" borderId="1" xfId="1" applyNumberFormat="1" applyFont="1" applyFill="1" applyBorder="1">
      <alignment vertical="center"/>
    </xf>
    <xf numFmtId="10" fontId="2" fillId="2" borderId="9" xfId="1" applyNumberFormat="1" applyFont="1" applyFill="1" applyBorder="1">
      <alignment vertical="center"/>
    </xf>
    <xf numFmtId="0" fontId="11" fillId="2" borderId="1" xfId="0" applyFont="1" applyFill="1" applyBorder="1" applyAlignment="1">
      <alignment horizontal="center" vertical="center" shrinkToFit="1"/>
    </xf>
    <xf numFmtId="0" fontId="12" fillId="0" borderId="0" xfId="0" applyFont="1" applyAlignment="1"/>
    <xf numFmtId="0" fontId="2" fillId="0" borderId="7" xfId="0" applyFont="1" applyBorder="1" applyAlignment="1">
      <alignment horizontal="right" vertical="center"/>
    </xf>
    <xf numFmtId="0" fontId="3" fillId="0" borderId="0" xfId="0" applyFont="1" applyAlignment="1"/>
    <xf numFmtId="0" fontId="0" fillId="0" borderId="7" xfId="0" applyBorder="1" applyAlignment="1">
      <alignment horizontal="left" vertical="center"/>
    </xf>
    <xf numFmtId="0" fontId="0" fillId="0" borderId="6" xfId="0" applyBorder="1" applyAlignment="1">
      <alignment horizontal="center" vertical="center"/>
    </xf>
    <xf numFmtId="0" fontId="2" fillId="0" borderId="8" xfId="0" applyFont="1" applyBorder="1" applyAlignment="1">
      <alignment horizontal="left" vertical="center"/>
    </xf>
    <xf numFmtId="0" fontId="2" fillId="0" borderId="3" xfId="0" applyFont="1" applyBorder="1" applyAlignment="1">
      <alignment horizontal="center" vertical="center"/>
    </xf>
    <xf numFmtId="0" fontId="2" fillId="0" borderId="11" xfId="0" applyFont="1" applyBorder="1">
      <alignment vertical="center"/>
    </xf>
    <xf numFmtId="0" fontId="0" fillId="0" borderId="8" xfId="0" applyBorder="1" applyAlignment="1">
      <alignment horizontal="left" vertical="center"/>
    </xf>
    <xf numFmtId="0" fontId="2" fillId="2" borderId="1" xfId="0" applyFont="1" applyFill="1" applyBorder="1" applyAlignment="1">
      <alignment horizontal="center" vertical="center"/>
    </xf>
    <xf numFmtId="0" fontId="13" fillId="0" borderId="0" xfId="0" applyFont="1">
      <alignment vertical="center"/>
    </xf>
    <xf numFmtId="0" fontId="0" fillId="0" borderId="4" xfId="0" applyBorder="1">
      <alignment vertical="center"/>
    </xf>
    <xf numFmtId="0" fontId="0" fillId="0" borderId="1" xfId="0" applyBorder="1">
      <alignment vertical="center"/>
    </xf>
    <xf numFmtId="0" fontId="0" fillId="0" borderId="20" xfId="0" applyBorder="1">
      <alignment vertical="center"/>
    </xf>
    <xf numFmtId="0" fontId="0" fillId="0" borderId="1" xfId="0" applyBorder="1" applyAlignment="1">
      <alignment vertical="center" wrapText="1"/>
    </xf>
    <xf numFmtId="0" fontId="0" fillId="0" borderId="8" xfId="0" applyBorder="1">
      <alignment vertical="center"/>
    </xf>
    <xf numFmtId="178" fontId="3" fillId="2" borderId="1" xfId="0" applyNumberFormat="1" applyFont="1" applyFill="1" applyBorder="1" applyAlignment="1">
      <alignment horizontal="center" vertical="center"/>
    </xf>
    <xf numFmtId="176" fontId="3" fillId="2" borderId="4" xfId="0" applyNumberFormat="1" applyFont="1" applyFill="1" applyBorder="1" applyAlignment="1">
      <alignment horizontal="center" vertical="center"/>
    </xf>
    <xf numFmtId="0" fontId="14" fillId="0" borderId="0" xfId="3">
      <alignment vertical="center"/>
    </xf>
    <xf numFmtId="0" fontId="3" fillId="0" borderId="0" xfId="0" applyFont="1" applyAlignment="1">
      <alignment horizontal="left" vertical="center" indent="1"/>
    </xf>
    <xf numFmtId="0" fontId="4" fillId="0" borderId="13" xfId="0" applyFont="1" applyBorder="1" applyAlignment="1">
      <alignment horizontal="left" vertical="center"/>
    </xf>
    <xf numFmtId="0" fontId="4" fillId="0" borderId="0" xfId="0" applyFont="1" applyAlignment="1">
      <alignment horizontal="left" vertical="center"/>
    </xf>
    <xf numFmtId="0" fontId="15" fillId="0" borderId="0" xfId="0" applyFont="1">
      <alignment vertical="center"/>
    </xf>
    <xf numFmtId="0" fontId="16" fillId="0" borderId="0" xfId="0" applyFont="1">
      <alignment vertical="center"/>
    </xf>
    <xf numFmtId="0" fontId="2" fillId="0" borderId="0" xfId="0" applyFont="1" applyAlignment="1"/>
    <xf numFmtId="38" fontId="2" fillId="2" borderId="3" xfId="2" applyFont="1" applyFill="1" applyBorder="1" applyProtection="1">
      <alignment vertical="center"/>
    </xf>
    <xf numFmtId="38" fontId="2" fillId="2" borderId="1" xfId="2" applyFont="1" applyFill="1" applyBorder="1" applyProtection="1">
      <alignment vertical="center"/>
    </xf>
    <xf numFmtId="38" fontId="2" fillId="2" borderId="9" xfId="2" applyFont="1" applyFill="1" applyBorder="1" applyProtection="1">
      <alignment vertical="center"/>
    </xf>
    <xf numFmtId="0" fontId="15" fillId="0" borderId="13" xfId="0" applyFont="1" applyBorder="1">
      <alignment vertical="center"/>
    </xf>
    <xf numFmtId="0" fontId="17" fillId="0" borderId="0" xfId="0" applyFont="1">
      <alignment vertical="center"/>
    </xf>
    <xf numFmtId="0" fontId="3" fillId="2" borderId="4" xfId="0" applyFont="1" applyFill="1" applyBorder="1" applyAlignment="1">
      <alignment horizontal="left" vertical="center" indent="1"/>
    </xf>
    <xf numFmtId="0" fontId="3" fillId="2" borderId="15" xfId="0" applyFont="1" applyFill="1" applyBorder="1" applyAlignment="1">
      <alignment horizontal="centerContinuous" vertical="center" wrapText="1"/>
    </xf>
    <xf numFmtId="0" fontId="3" fillId="2" borderId="3" xfId="0" applyFont="1" applyFill="1" applyBorder="1" applyAlignment="1">
      <alignment horizontal="centerContinuous" vertical="center" wrapText="1"/>
    </xf>
    <xf numFmtId="0" fontId="3" fillId="2" borderId="4" xfId="0" applyFont="1" applyFill="1" applyBorder="1" applyAlignment="1">
      <alignment vertical="center" wrapText="1"/>
    </xf>
    <xf numFmtId="0" fontId="3" fillId="2" borderId="21" xfId="0" applyFont="1" applyFill="1" applyBorder="1" applyAlignment="1">
      <alignment vertical="center" wrapText="1"/>
    </xf>
    <xf numFmtId="0" fontId="3" fillId="2" borderId="22" xfId="0" applyFont="1" applyFill="1" applyBorder="1" applyAlignment="1">
      <alignment vertical="center" wrapText="1"/>
    </xf>
    <xf numFmtId="0" fontId="2" fillId="0" borderId="4" xfId="0" applyFont="1" applyBorder="1" applyAlignment="1">
      <alignment horizontal="left" vertical="center" indent="1"/>
    </xf>
    <xf numFmtId="0" fontId="4" fillId="0" borderId="1" xfId="0" applyFont="1" applyBorder="1" applyAlignment="1">
      <alignment horizontal="left" vertical="center" indent="1"/>
    </xf>
    <xf numFmtId="38" fontId="2" fillId="0" borderId="1" xfId="2" applyFont="1" applyFill="1" applyBorder="1">
      <alignment vertical="center"/>
    </xf>
    <xf numFmtId="0" fontId="2" fillId="0" borderId="23" xfId="0" applyFont="1" applyBorder="1" applyAlignment="1">
      <alignment vertical="center" wrapText="1"/>
    </xf>
    <xf numFmtId="0" fontId="18" fillId="0" borderId="20" xfId="0" applyFont="1" applyBorder="1" applyAlignment="1">
      <alignment horizontal="left" vertical="center" indent="1"/>
    </xf>
    <xf numFmtId="0" fontId="18" fillId="0" borderId="8" xfId="0" applyFont="1" applyBorder="1" applyAlignment="1">
      <alignment horizontal="left" vertical="center" indent="1"/>
    </xf>
    <xf numFmtId="0" fontId="2" fillId="2" borderId="4" xfId="0" applyFont="1" applyFill="1" applyBorder="1" applyAlignment="1">
      <alignment horizontal="left" vertical="center" indent="1"/>
    </xf>
    <xf numFmtId="0" fontId="4" fillId="2" borderId="1" xfId="0" applyFont="1" applyFill="1" applyBorder="1" applyAlignment="1">
      <alignment horizontal="left" vertical="center" indent="1"/>
    </xf>
    <xf numFmtId="0" fontId="2" fillId="2" borderId="23" xfId="0" applyFont="1" applyFill="1" applyBorder="1" applyAlignment="1">
      <alignment vertical="center" wrapText="1"/>
    </xf>
    <xf numFmtId="38" fontId="2" fillId="2" borderId="24" xfId="2" applyFont="1" applyFill="1" applyBorder="1">
      <alignment vertical="center"/>
    </xf>
    <xf numFmtId="0" fontId="2" fillId="0" borderId="21" xfId="0" applyFont="1" applyBorder="1" applyAlignment="1">
      <alignment vertical="center" wrapText="1"/>
    </xf>
    <xf numFmtId="0" fontId="18" fillId="0" borderId="25" xfId="0" applyFont="1" applyBorder="1" applyAlignment="1">
      <alignment horizontal="left" vertical="center" indent="1"/>
    </xf>
    <xf numFmtId="0" fontId="2" fillId="2" borderId="26" xfId="0" applyFont="1" applyFill="1" applyBorder="1" applyAlignment="1">
      <alignment horizontal="left" vertical="center" indent="1"/>
    </xf>
    <xf numFmtId="0" fontId="2" fillId="2" borderId="21" xfId="0" applyFont="1" applyFill="1" applyBorder="1" applyAlignment="1">
      <alignment vertical="center" wrapText="1"/>
    </xf>
    <xf numFmtId="0" fontId="2" fillId="0" borderId="20" xfId="0" applyFont="1" applyBorder="1" applyAlignment="1">
      <alignment horizontal="left" vertical="center" indent="1"/>
    </xf>
    <xf numFmtId="0" fontId="2" fillId="2" borderId="8" xfId="0" applyFont="1" applyFill="1" applyBorder="1" applyAlignment="1">
      <alignment horizontal="left" vertical="center" indent="1"/>
    </xf>
    <xf numFmtId="38" fontId="2" fillId="2" borderId="27" xfId="2" applyFont="1" applyFill="1" applyBorder="1">
      <alignment vertical="center"/>
    </xf>
    <xf numFmtId="0" fontId="2" fillId="2" borderId="28" xfId="0" applyFont="1" applyFill="1" applyBorder="1" applyAlignment="1">
      <alignment vertical="center" wrapText="1"/>
    </xf>
    <xf numFmtId="38" fontId="2" fillId="2" borderId="29" xfId="2" applyFont="1" applyFill="1" applyBorder="1">
      <alignment vertical="center"/>
    </xf>
    <xf numFmtId="0" fontId="2" fillId="2" borderId="1" xfId="0" applyFont="1" applyFill="1" applyBorder="1" applyAlignment="1">
      <alignment horizontal="left" vertical="center" indent="1"/>
    </xf>
    <xf numFmtId="0" fontId="3" fillId="4" borderId="1" xfId="0" applyFont="1" applyFill="1" applyBorder="1" applyAlignment="1">
      <alignment horizontal="left" vertical="center" indent="1"/>
    </xf>
    <xf numFmtId="0" fontId="19" fillId="4" borderId="1" xfId="0" applyFont="1" applyFill="1" applyBorder="1" applyAlignment="1">
      <alignment horizontal="left" vertical="center" indent="1"/>
    </xf>
    <xf numFmtId="38" fontId="3" fillId="4" borderId="1" xfId="2" applyFont="1" applyFill="1" applyBorder="1">
      <alignment vertical="center"/>
    </xf>
    <xf numFmtId="0" fontId="3" fillId="4" borderId="23" xfId="0" applyFont="1" applyFill="1" applyBorder="1" applyAlignment="1">
      <alignment vertical="center" wrapText="1"/>
    </xf>
    <xf numFmtId="38" fontId="3" fillId="4" borderId="24" xfId="2" applyFont="1" applyFill="1" applyBorder="1">
      <alignment vertical="center"/>
    </xf>
    <xf numFmtId="49" fontId="0" fillId="3" borderId="1" xfId="0" applyNumberFormat="1" applyFill="1" applyBorder="1" applyAlignment="1" applyProtection="1">
      <alignment horizontal="left" vertical="center"/>
      <protection locked="0"/>
    </xf>
    <xf numFmtId="38" fontId="2" fillId="3" borderId="1" xfId="2" applyFont="1" applyFill="1" applyBorder="1" applyProtection="1">
      <alignment vertical="center"/>
      <protection locked="0"/>
    </xf>
    <xf numFmtId="0" fontId="2" fillId="3" borderId="23" xfId="0" applyFont="1" applyFill="1" applyBorder="1" applyAlignment="1" applyProtection="1">
      <alignment vertical="center" wrapText="1"/>
      <protection locked="0"/>
    </xf>
    <xf numFmtId="38" fontId="2" fillId="3" borderId="4" xfId="2" applyFont="1" applyFill="1" applyBorder="1" applyProtection="1">
      <alignment vertical="center"/>
      <protection locked="0"/>
    </xf>
    <xf numFmtId="0" fontId="2" fillId="3" borderId="21" xfId="0" applyFont="1" applyFill="1" applyBorder="1" applyAlignment="1" applyProtection="1">
      <alignment vertical="center" wrapText="1"/>
      <protection locked="0"/>
    </xf>
    <xf numFmtId="38" fontId="2" fillId="3" borderId="24" xfId="2" applyFont="1" applyFill="1" applyBorder="1" applyProtection="1">
      <alignment vertical="center"/>
      <protection locked="0"/>
    </xf>
    <xf numFmtId="38" fontId="2" fillId="3" borderId="22" xfId="2" applyFont="1" applyFill="1" applyBorder="1" applyProtection="1">
      <alignment vertical="center"/>
      <protection locked="0"/>
    </xf>
    <xf numFmtId="38" fontId="2" fillId="0" borderId="0" xfId="0" applyNumberFormat="1" applyFont="1">
      <alignment vertical="center"/>
    </xf>
    <xf numFmtId="0" fontId="21" fillId="0" borderId="0" xfId="0" applyFont="1">
      <alignment vertical="center"/>
    </xf>
    <xf numFmtId="0" fontId="14" fillId="0" borderId="0" xfId="3" applyBorder="1" applyAlignment="1">
      <alignment horizontal="left" vertical="center" indent="1"/>
    </xf>
    <xf numFmtId="38" fontId="3" fillId="0" borderId="1" xfId="2" applyFont="1" applyFill="1" applyBorder="1">
      <alignment vertical="center"/>
    </xf>
    <xf numFmtId="0" fontId="3" fillId="0" borderId="23" xfId="0" applyFont="1" applyFill="1" applyBorder="1" applyAlignment="1">
      <alignment vertical="center" wrapText="1"/>
    </xf>
    <xf numFmtId="0" fontId="4" fillId="0" borderId="12" xfId="0" applyFont="1" applyFill="1" applyBorder="1" applyAlignment="1">
      <alignment horizontal="left" vertical="center" indent="1"/>
    </xf>
    <xf numFmtId="0" fontId="3" fillId="0" borderId="2" xfId="0" applyFont="1" applyFill="1" applyBorder="1" applyAlignment="1">
      <alignment horizontal="left" vertical="center" indent="1"/>
    </xf>
    <xf numFmtId="0" fontId="19" fillId="0" borderId="3" xfId="0" applyFont="1" applyFill="1" applyBorder="1" applyAlignment="1">
      <alignment horizontal="left" vertical="center" indent="1"/>
    </xf>
    <xf numFmtId="0" fontId="2" fillId="0" borderId="1" xfId="0" applyFont="1" applyFill="1" applyBorder="1">
      <alignment vertical="center"/>
    </xf>
    <xf numFmtId="0" fontId="15" fillId="0" borderId="0" xfId="0" applyFont="1" applyAlignment="1">
      <alignment horizontal="left" vertical="center" indent="1"/>
    </xf>
    <xf numFmtId="0" fontId="4" fillId="2" borderId="8" xfId="0" applyFont="1" applyFill="1" applyBorder="1" applyAlignment="1">
      <alignment horizontal="left" vertical="center" indent="1"/>
    </xf>
    <xf numFmtId="0" fontId="4" fillId="2" borderId="26" xfId="0" applyFont="1" applyFill="1" applyBorder="1" applyAlignment="1">
      <alignment horizontal="left" vertical="center" indent="1"/>
    </xf>
    <xf numFmtId="0" fontId="3" fillId="2" borderId="1" xfId="0" applyFont="1" applyFill="1" applyBorder="1" applyAlignment="1">
      <alignment horizontal="center" vertical="center" shrinkToFit="1"/>
    </xf>
    <xf numFmtId="0" fontId="2" fillId="0" borderId="2" xfId="0" applyFont="1" applyBorder="1" applyAlignment="1">
      <alignment horizontal="left" vertical="center" indent="1"/>
    </xf>
    <xf numFmtId="0" fontId="2" fillId="0" borderId="2" xfId="0" applyFont="1" applyBorder="1" applyAlignment="1">
      <alignment horizontal="left" vertical="center" indent="2"/>
    </xf>
    <xf numFmtId="0" fontId="2" fillId="2" borderId="2" xfId="0" applyFont="1" applyFill="1" applyBorder="1" applyAlignment="1">
      <alignment horizontal="right" vertical="center" wrapText="1"/>
    </xf>
    <xf numFmtId="0" fontId="4" fillId="0" borderId="13" xfId="0" applyFont="1" applyBorder="1">
      <alignment vertical="center"/>
    </xf>
    <xf numFmtId="0" fontId="4" fillId="2" borderId="2" xfId="0" applyFont="1" applyFill="1" applyBorder="1" applyAlignment="1">
      <alignment horizontal="left" vertical="center"/>
    </xf>
    <xf numFmtId="0" fontId="4" fillId="0" borderId="2" xfId="0" applyFont="1" applyBorder="1" applyAlignment="1">
      <alignment horizontal="left" vertical="center"/>
    </xf>
    <xf numFmtId="0" fontId="11" fillId="0" borderId="0" xfId="0" applyFont="1" applyAlignment="1"/>
    <xf numFmtId="10" fontId="11" fillId="2" borderId="1" xfId="1" applyNumberFormat="1" applyFont="1" applyFill="1" applyBorder="1" applyAlignment="1">
      <alignment horizontal="center" vertical="center"/>
    </xf>
    <xf numFmtId="177" fontId="22" fillId="0" borderId="0" xfId="0" applyNumberFormat="1" applyFont="1" applyAlignment="1">
      <alignment horizontal="left" vertical="center"/>
    </xf>
    <xf numFmtId="10" fontId="22" fillId="0" borderId="0" xfId="1" applyNumberFormat="1" applyFont="1">
      <alignment vertical="center"/>
    </xf>
    <xf numFmtId="0" fontId="0" fillId="0" borderId="2" xfId="0" applyBorder="1">
      <alignment vertical="center"/>
    </xf>
    <xf numFmtId="0" fontId="0" fillId="0" borderId="3" xfId="0" applyBorder="1">
      <alignment vertical="center"/>
    </xf>
    <xf numFmtId="0" fontId="0" fillId="0" borderId="3" xfId="0" applyBorder="1">
      <alignment vertical="center"/>
    </xf>
    <xf numFmtId="0" fontId="16" fillId="0" borderId="9" xfId="0" applyFont="1" applyBorder="1">
      <alignment vertical="center"/>
    </xf>
    <xf numFmtId="0" fontId="15" fillId="0" borderId="0" xfId="0" applyFont="1" applyAlignment="1">
      <alignment horizontal="left" indent="1"/>
    </xf>
    <xf numFmtId="0" fontId="0" fillId="0" borderId="11" xfId="0" applyBorder="1">
      <alignment vertical="center"/>
    </xf>
    <xf numFmtId="0" fontId="2" fillId="2" borderId="16" xfId="0" applyFont="1" applyFill="1" applyBorder="1" applyAlignment="1">
      <alignment horizontal="right" vertical="center"/>
    </xf>
    <xf numFmtId="0" fontId="2" fillId="2" borderId="17" xfId="0" applyFont="1" applyFill="1" applyBorder="1" applyAlignment="1">
      <alignment horizontal="left" vertical="center"/>
    </xf>
    <xf numFmtId="0" fontId="2" fillId="2" borderId="18" xfId="0" applyFont="1" applyFill="1" applyBorder="1" applyAlignment="1">
      <alignment horizontal="left" vertical="center"/>
    </xf>
    <xf numFmtId="0" fontId="3" fillId="2" borderId="19" xfId="0" applyFont="1" applyFill="1" applyBorder="1">
      <alignment vertical="center"/>
    </xf>
    <xf numFmtId="10" fontId="11" fillId="2" borderId="9" xfId="1" applyNumberFormat="1" applyFont="1" applyFill="1" applyBorder="1" applyAlignment="1">
      <alignment horizontal="center" vertical="center"/>
    </xf>
    <xf numFmtId="0" fontId="11" fillId="2" borderId="1" xfId="0" applyFont="1" applyFill="1" applyBorder="1" applyAlignment="1">
      <alignment horizontal="center" vertical="center"/>
    </xf>
    <xf numFmtId="0" fontId="3" fillId="2" borderId="1" xfId="0" applyFont="1" applyFill="1" applyBorder="1" applyAlignment="1">
      <alignment horizontal="centerContinuous" vertical="center"/>
    </xf>
    <xf numFmtId="180" fontId="3" fillId="2" borderId="1" xfId="0" applyNumberFormat="1" applyFont="1" applyFill="1" applyBorder="1" applyAlignment="1">
      <alignment horizontal="center" vertical="center" shrinkToFit="1"/>
    </xf>
    <xf numFmtId="0" fontId="23" fillId="0" borderId="0" xfId="0" applyFont="1">
      <alignment vertical="center"/>
    </xf>
    <xf numFmtId="0" fontId="2" fillId="0" borderId="17" xfId="0" applyFont="1" applyBorder="1">
      <alignment vertical="center"/>
    </xf>
    <xf numFmtId="0" fontId="2" fillId="0" borderId="30" xfId="0" applyFont="1" applyBorder="1">
      <alignment vertical="center"/>
    </xf>
    <xf numFmtId="177" fontId="0" fillId="3" borderId="1" xfId="0" applyNumberFormat="1" applyFill="1" applyBorder="1" applyAlignment="1" applyProtection="1">
      <alignment horizontal="left" vertical="center"/>
      <protection locked="0"/>
    </xf>
    <xf numFmtId="179" fontId="2" fillId="3" borderId="1" xfId="0" applyNumberFormat="1" applyFont="1" applyFill="1" applyBorder="1" applyAlignment="1" applyProtection="1">
      <alignment horizontal="left" vertical="center"/>
      <protection locked="0"/>
    </xf>
    <xf numFmtId="38" fontId="2" fillId="3" borderId="3" xfId="2" applyFont="1" applyFill="1" applyBorder="1" applyProtection="1">
      <alignment vertical="center"/>
      <protection locked="0"/>
    </xf>
    <xf numFmtId="38" fontId="2" fillId="3" borderId="9" xfId="2" applyFont="1" applyFill="1" applyBorder="1" applyProtection="1">
      <alignment vertical="center"/>
      <protection locked="0"/>
    </xf>
    <xf numFmtId="0" fontId="2" fillId="3" borderId="3" xfId="2" applyNumberFormat="1" applyFont="1" applyFill="1" applyBorder="1" applyProtection="1">
      <alignment vertical="center"/>
      <protection locked="0"/>
    </xf>
    <xf numFmtId="0" fontId="2" fillId="3" borderId="3" xfId="0" applyFont="1" applyFill="1" applyBorder="1" applyProtection="1">
      <alignment vertical="center"/>
      <protection locked="0"/>
    </xf>
    <xf numFmtId="0" fontId="2" fillId="3" borderId="1" xfId="0" applyFont="1" applyFill="1" applyBorder="1" applyAlignment="1" applyProtection="1">
      <alignment horizontal="left" vertical="center"/>
      <protection locked="0"/>
    </xf>
    <xf numFmtId="10" fontId="2" fillId="3" borderId="3" xfId="1" applyNumberFormat="1" applyFont="1" applyFill="1" applyBorder="1" applyProtection="1">
      <alignment vertical="center"/>
      <protection locked="0"/>
    </xf>
    <xf numFmtId="0" fontId="2" fillId="3" borderId="6" xfId="0" applyFont="1" applyFill="1" applyBorder="1" applyProtection="1">
      <alignment vertical="center"/>
      <protection locked="0"/>
    </xf>
    <xf numFmtId="0" fontId="2" fillId="3" borderId="1" xfId="0" applyFont="1" applyFill="1" applyBorder="1" applyProtection="1">
      <alignment vertical="center"/>
      <protection locked="0"/>
    </xf>
    <xf numFmtId="0" fontId="0" fillId="3" borderId="8" xfId="0" applyFill="1" applyBorder="1" applyAlignment="1" applyProtection="1">
      <alignment horizontal="left" vertical="center"/>
      <protection locked="0"/>
    </xf>
    <xf numFmtId="0" fontId="0" fillId="3" borderId="1" xfId="0" applyFill="1" applyBorder="1" applyAlignment="1" applyProtection="1">
      <alignment horizontal="left" vertical="center"/>
      <protection locked="0"/>
    </xf>
    <xf numFmtId="38" fontId="2" fillId="3" borderId="11" xfId="2" applyFont="1" applyFill="1" applyBorder="1" applyProtection="1">
      <alignment vertical="center"/>
      <protection locked="0"/>
    </xf>
    <xf numFmtId="0" fontId="3" fillId="2" borderId="4" xfId="0" applyFont="1" applyFill="1" applyBorder="1" applyAlignment="1" applyProtection="1">
      <alignment horizontal="centerContinuous" vertical="center"/>
    </xf>
    <xf numFmtId="0" fontId="2" fillId="2" borderId="4" xfId="0" applyFont="1" applyFill="1" applyBorder="1" applyAlignment="1" applyProtection="1">
      <alignment horizontal="centerContinuous" vertical="center"/>
    </xf>
    <xf numFmtId="0" fontId="2" fillId="2" borderId="21" xfId="0" applyFont="1" applyFill="1" applyBorder="1" applyAlignment="1" applyProtection="1">
      <alignment horizontal="centerContinuous" vertical="center"/>
    </xf>
    <xf numFmtId="0" fontId="3" fillId="2" borderId="22" xfId="0" applyFont="1" applyFill="1" applyBorder="1" applyAlignment="1" applyProtection="1">
      <alignment horizontal="centerContinuous" vertical="center"/>
    </xf>
    <xf numFmtId="0" fontId="24" fillId="0" borderId="0" xfId="0" applyFont="1">
      <alignment vertical="center"/>
    </xf>
    <xf numFmtId="0" fontId="16" fillId="0" borderId="16" xfId="0" applyFont="1" applyBorder="1">
      <alignment vertical="center"/>
    </xf>
    <xf numFmtId="177" fontId="0" fillId="2" borderId="1" xfId="0" applyNumberFormat="1" applyFill="1" applyBorder="1" applyAlignment="1">
      <alignment horizontal="left" vertical="center"/>
    </xf>
    <xf numFmtId="0" fontId="0" fillId="2" borderId="1" xfId="0" applyFill="1" applyBorder="1" applyAlignment="1">
      <alignment horizontal="left" vertical="center"/>
    </xf>
    <xf numFmtId="0" fontId="12" fillId="0" borderId="11" xfId="0" applyFont="1" applyBorder="1" applyAlignment="1">
      <alignment horizontal="right" vertical="center"/>
    </xf>
    <xf numFmtId="0" fontId="2" fillId="0" borderId="5" xfId="0" applyFont="1" applyBorder="1" applyAlignment="1">
      <alignment horizontal="center" vertical="center"/>
    </xf>
    <xf numFmtId="0" fontId="2" fillId="0" borderId="15" xfId="0" applyFont="1" applyBorder="1" applyAlignment="1">
      <alignment vertical="center" wrapText="1"/>
    </xf>
    <xf numFmtId="0" fontId="0" fillId="0" borderId="13" xfId="0" applyBorder="1">
      <alignment vertical="center"/>
    </xf>
    <xf numFmtId="0" fontId="0" fillId="0" borderId="3" xfId="0" applyBorder="1">
      <alignment vertical="center"/>
    </xf>
    <xf numFmtId="10" fontId="11" fillId="2" borderId="4" xfId="1" applyNumberFormat="1" applyFont="1" applyFill="1" applyBorder="1" applyAlignment="1">
      <alignment horizontal="center" vertical="center"/>
    </xf>
    <xf numFmtId="10" fontId="11" fillId="2" borderId="8" xfId="1" applyNumberFormat="1" applyFont="1" applyFill="1" applyBorder="1" applyAlignment="1">
      <alignment horizontal="center" vertical="center"/>
    </xf>
  </cellXfs>
  <cellStyles count="4">
    <cellStyle name="パーセント" xfId="1" builtinId="5"/>
    <cellStyle name="ハイパーリンク" xfId="3" builtinId="8"/>
    <cellStyle name="桁区切り" xfId="2" builtinId="6"/>
    <cellStyle name="標準" xfId="0" builtinId="0"/>
  </cellStyles>
  <dxfs count="19">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ont>
        <strike val="0"/>
        <color auto="1"/>
      </font>
      <fill>
        <patternFill patternType="solid">
          <bgColor rgb="FFFFFF00"/>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rgb="FFFF0000"/>
        </patternFill>
      </fill>
    </dxf>
  </dxfs>
  <tableStyles count="0" defaultTableStyle="TableStyleMedium2" defaultPivotStyle="PivotStyleLight16"/>
  <colors>
    <mruColors>
      <color rgb="FFFFD1A9"/>
      <color rgb="FFE26100"/>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158115</xdr:colOff>
      <xdr:row>11</xdr:row>
      <xdr:rowOff>78105</xdr:rowOff>
    </xdr:from>
    <xdr:to>
      <xdr:col>29</xdr:col>
      <xdr:colOff>347382</xdr:colOff>
      <xdr:row>27</xdr:row>
      <xdr:rowOff>180975</xdr:rowOff>
    </xdr:to>
    <xdr:sp macro="" textlink="">
      <xdr:nvSpPr>
        <xdr:cNvPr id="121" name="フローチャート: 処理 120">
          <a:extLst>
            <a:ext uri="{FF2B5EF4-FFF2-40B4-BE49-F238E27FC236}">
              <a16:creationId xmlns:a16="http://schemas.microsoft.com/office/drawing/2014/main" id="{0EE26DE9-3CBF-8C3B-0CA5-BB661C52699F}"/>
            </a:ext>
          </a:extLst>
        </xdr:cNvPr>
        <xdr:cNvSpPr/>
      </xdr:nvSpPr>
      <xdr:spPr>
        <a:xfrm>
          <a:off x="628762" y="2543399"/>
          <a:ext cx="17748885" cy="3868047"/>
        </a:xfrm>
        <a:prstGeom prst="flowChartProcess">
          <a:avLst/>
        </a:prstGeom>
        <a:solidFill>
          <a:sysClr val="window" lastClr="FFFFFF"/>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96235</xdr:colOff>
      <xdr:row>18</xdr:row>
      <xdr:rowOff>30406</xdr:rowOff>
    </xdr:from>
    <xdr:to>
      <xdr:col>6</xdr:col>
      <xdr:colOff>94215</xdr:colOff>
      <xdr:row>19</xdr:row>
      <xdr:rowOff>114473</xdr:rowOff>
    </xdr:to>
    <xdr:sp macro="" textlink="">
      <xdr:nvSpPr>
        <xdr:cNvPr id="5" name="正方形/長方形 4">
          <a:extLst>
            <a:ext uri="{FF2B5EF4-FFF2-40B4-BE49-F238E27FC236}">
              <a16:creationId xmlns:a16="http://schemas.microsoft.com/office/drawing/2014/main" id="{9A6E71A1-F16B-409F-B49E-E2ADF5D9C17D}"/>
            </a:ext>
          </a:extLst>
        </xdr:cNvPr>
        <xdr:cNvSpPr/>
      </xdr:nvSpPr>
      <xdr:spPr>
        <a:xfrm>
          <a:off x="1721088" y="4142965"/>
          <a:ext cx="681539" cy="319390"/>
        </a:xfrm>
        <a:prstGeom prst="rect">
          <a:avLst/>
        </a:prstGeom>
        <a:no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36000" tIns="36000" rIns="36000" bIns="36000" rtlCol="0" anchor="ctr"/>
        <a:lstStyle/>
        <a:p>
          <a:pPr algn="ctr"/>
          <a:r>
            <a:rPr kumimoji="1" lang="en-US" altLang="ja-JP" sz="1400" b="0">
              <a:solidFill>
                <a:sysClr val="windowText" lastClr="000000"/>
              </a:solidFill>
              <a:latin typeface="+mn-ea"/>
              <a:ea typeface="+mn-ea"/>
            </a:rPr>
            <a:t>2~6</a:t>
          </a:r>
        </a:p>
      </xdr:txBody>
    </xdr:sp>
    <xdr:clientData/>
  </xdr:twoCellAnchor>
  <xdr:twoCellAnchor>
    <xdr:from>
      <xdr:col>5</xdr:col>
      <xdr:colOff>96235</xdr:colOff>
      <xdr:row>22</xdr:row>
      <xdr:rowOff>211335</xdr:rowOff>
    </xdr:from>
    <xdr:to>
      <xdr:col>6</xdr:col>
      <xdr:colOff>92317</xdr:colOff>
      <xdr:row>24</xdr:row>
      <xdr:rowOff>71830</xdr:rowOff>
    </xdr:to>
    <xdr:sp macro="" textlink="">
      <xdr:nvSpPr>
        <xdr:cNvPr id="6" name="正方形/長方形 5">
          <a:extLst>
            <a:ext uri="{FF2B5EF4-FFF2-40B4-BE49-F238E27FC236}">
              <a16:creationId xmlns:a16="http://schemas.microsoft.com/office/drawing/2014/main" id="{4D7F979D-24CC-4325-B97D-024B1692FC93}"/>
            </a:ext>
          </a:extLst>
        </xdr:cNvPr>
        <xdr:cNvSpPr/>
      </xdr:nvSpPr>
      <xdr:spPr>
        <a:xfrm>
          <a:off x="1721088" y="5265188"/>
          <a:ext cx="679641" cy="331142"/>
        </a:xfrm>
        <a:prstGeom prst="rect">
          <a:avLst/>
        </a:prstGeom>
        <a:no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36000" tIns="36000" rIns="36000" bIns="36000" rtlCol="0" anchor="ctr"/>
        <a:lstStyle/>
        <a:p>
          <a:pPr algn="ctr"/>
          <a:r>
            <a:rPr kumimoji="1" lang="en-US" altLang="ja-JP" sz="1400" b="0">
              <a:solidFill>
                <a:sysClr val="windowText" lastClr="000000"/>
              </a:solidFill>
              <a:latin typeface="+mn-ea"/>
              <a:ea typeface="+mn-ea"/>
            </a:rPr>
            <a:t>7</a:t>
          </a:r>
          <a:r>
            <a:rPr kumimoji="1" lang="ja-JP" altLang="en-US" sz="1400" b="0">
              <a:solidFill>
                <a:sysClr val="windowText" lastClr="000000"/>
              </a:solidFill>
              <a:latin typeface="+mn-ea"/>
              <a:ea typeface="+mn-ea"/>
            </a:rPr>
            <a:t>以上</a:t>
          </a:r>
          <a:endParaRPr kumimoji="1" lang="en-US" altLang="ja-JP" sz="1400" b="0">
            <a:solidFill>
              <a:sysClr val="windowText" lastClr="000000"/>
            </a:solidFill>
            <a:latin typeface="+mn-ea"/>
            <a:ea typeface="+mn-ea"/>
          </a:endParaRPr>
        </a:p>
      </xdr:txBody>
    </xdr:sp>
    <xdr:clientData/>
  </xdr:twoCellAnchor>
  <xdr:twoCellAnchor>
    <xdr:from>
      <xdr:col>3</xdr:col>
      <xdr:colOff>180605</xdr:colOff>
      <xdr:row>12</xdr:row>
      <xdr:rowOff>58217</xdr:rowOff>
    </xdr:from>
    <xdr:to>
      <xdr:col>7</xdr:col>
      <xdr:colOff>224289</xdr:colOff>
      <xdr:row>14</xdr:row>
      <xdr:rowOff>150571</xdr:rowOff>
    </xdr:to>
    <xdr:sp macro="" textlink="">
      <xdr:nvSpPr>
        <xdr:cNvPr id="7" name="正方形/長方形 6">
          <a:extLst>
            <a:ext uri="{FF2B5EF4-FFF2-40B4-BE49-F238E27FC236}">
              <a16:creationId xmlns:a16="http://schemas.microsoft.com/office/drawing/2014/main" id="{F3F292A5-5D15-4997-99EE-9F0E5DC99829}"/>
            </a:ext>
          </a:extLst>
        </xdr:cNvPr>
        <xdr:cNvSpPr/>
      </xdr:nvSpPr>
      <xdr:spPr>
        <a:xfrm>
          <a:off x="886576" y="2758835"/>
          <a:ext cx="2329684" cy="563001"/>
        </a:xfrm>
        <a:prstGeom prst="rect">
          <a:avLst/>
        </a:prstGeom>
        <a:no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ctr"/>
          <a:r>
            <a:rPr kumimoji="1" lang="ja-JP" altLang="en-US" sz="1400" b="1">
              <a:solidFill>
                <a:sysClr val="windowText" lastClr="000000"/>
              </a:solidFill>
              <a:latin typeface="+mn-ea"/>
              <a:ea typeface="+mn-ea"/>
            </a:rPr>
            <a:t>補助事業の実施拠点数</a:t>
          </a:r>
          <a:endParaRPr kumimoji="1" lang="en-US" altLang="ja-JP" sz="1400" b="1">
            <a:solidFill>
              <a:sysClr val="windowText" lastClr="000000"/>
            </a:solidFill>
            <a:latin typeface="+mn-ea"/>
            <a:ea typeface="+mn-ea"/>
          </a:endParaRPr>
        </a:p>
        <a:p>
          <a:pPr algn="ctr"/>
          <a:r>
            <a:rPr kumimoji="1" lang="ja-JP" altLang="en-US" sz="1400" b="1">
              <a:solidFill>
                <a:sysClr val="windowText" lastClr="000000"/>
              </a:solidFill>
              <a:latin typeface="+mn-ea"/>
              <a:ea typeface="+mn-ea"/>
            </a:rPr>
            <a:t>（都道府県単位）</a:t>
          </a:r>
          <a:endParaRPr kumimoji="1" lang="en-US" altLang="ja-JP" sz="1400" b="1">
            <a:solidFill>
              <a:sysClr val="windowText" lastClr="000000"/>
            </a:solidFill>
            <a:latin typeface="+mn-ea"/>
            <a:ea typeface="+mn-ea"/>
          </a:endParaRPr>
        </a:p>
      </xdr:txBody>
    </xdr:sp>
    <xdr:clientData/>
  </xdr:twoCellAnchor>
  <xdr:twoCellAnchor>
    <xdr:from>
      <xdr:col>7</xdr:col>
      <xdr:colOff>475455</xdr:colOff>
      <xdr:row>12</xdr:row>
      <xdr:rowOff>58217</xdr:rowOff>
    </xdr:from>
    <xdr:to>
      <xdr:col>11</xdr:col>
      <xdr:colOff>72802</xdr:colOff>
      <xdr:row>14</xdr:row>
      <xdr:rowOff>150571</xdr:rowOff>
    </xdr:to>
    <xdr:sp macro="" textlink="">
      <xdr:nvSpPr>
        <xdr:cNvPr id="12" name="正方形/長方形 11">
          <a:extLst>
            <a:ext uri="{FF2B5EF4-FFF2-40B4-BE49-F238E27FC236}">
              <a16:creationId xmlns:a16="http://schemas.microsoft.com/office/drawing/2014/main" id="{05D8DE6C-3987-4DD6-B4B9-33429EA19FFA}"/>
            </a:ext>
          </a:extLst>
        </xdr:cNvPr>
        <xdr:cNvSpPr>
          <a:spLocks/>
        </xdr:cNvSpPr>
      </xdr:nvSpPr>
      <xdr:spPr>
        <a:xfrm>
          <a:off x="3467426" y="2758835"/>
          <a:ext cx="2331582" cy="563001"/>
        </a:xfrm>
        <a:prstGeom prst="rect">
          <a:avLst/>
        </a:prstGeom>
        <a:no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ctr"/>
          <a:r>
            <a:rPr kumimoji="1" lang="ja-JP" altLang="en-US" sz="1400" b="1">
              <a:solidFill>
                <a:sysClr val="windowText" lastClr="000000"/>
              </a:solidFill>
              <a:latin typeface="+mn-ea"/>
              <a:ea typeface="+mn-ea"/>
            </a:rPr>
            <a:t>拠点（都道府県）毎の</a:t>
          </a:r>
          <a:endParaRPr kumimoji="1" lang="en-US" altLang="ja-JP" sz="1400" b="1">
            <a:solidFill>
              <a:sysClr val="windowText" lastClr="000000"/>
            </a:solidFill>
            <a:latin typeface="+mn-ea"/>
            <a:ea typeface="+mn-ea"/>
          </a:endParaRPr>
        </a:p>
        <a:p>
          <a:pPr algn="ctr"/>
          <a:r>
            <a:rPr kumimoji="1" lang="ja-JP" altLang="en-US" sz="1400" b="1">
              <a:solidFill>
                <a:sysClr val="windowText" lastClr="000000"/>
              </a:solidFill>
              <a:latin typeface="+mn-ea"/>
              <a:ea typeface="+mn-ea"/>
            </a:rPr>
            <a:t>給与支給総額</a:t>
          </a:r>
          <a:endParaRPr kumimoji="1" lang="en-US" altLang="ja-JP" sz="1400" b="1">
            <a:solidFill>
              <a:sysClr val="windowText" lastClr="000000"/>
            </a:solidFill>
            <a:latin typeface="+mn-ea"/>
            <a:ea typeface="+mn-ea"/>
          </a:endParaRPr>
        </a:p>
      </xdr:txBody>
    </xdr:sp>
    <xdr:clientData/>
  </xdr:twoCellAnchor>
  <xdr:twoCellAnchor>
    <xdr:from>
      <xdr:col>6</xdr:col>
      <xdr:colOff>94215</xdr:colOff>
      <xdr:row>18</xdr:row>
      <xdr:rowOff>190101</xdr:rowOff>
    </xdr:from>
    <xdr:to>
      <xdr:col>8</xdr:col>
      <xdr:colOff>208114</xdr:colOff>
      <xdr:row>18</xdr:row>
      <xdr:rowOff>190102</xdr:rowOff>
    </xdr:to>
    <xdr:cxnSp macro="">
      <xdr:nvCxnSpPr>
        <xdr:cNvPr id="22" name="直線コネクタ 21">
          <a:extLst>
            <a:ext uri="{FF2B5EF4-FFF2-40B4-BE49-F238E27FC236}">
              <a16:creationId xmlns:a16="http://schemas.microsoft.com/office/drawing/2014/main" id="{35294354-139E-FA29-5995-1C953EC9C795}"/>
            </a:ext>
          </a:extLst>
        </xdr:cNvPr>
        <xdr:cNvCxnSpPr>
          <a:cxnSpLocks/>
          <a:stCxn id="5" idx="3"/>
          <a:endCxn id="59" idx="1"/>
        </xdr:cNvCxnSpPr>
      </xdr:nvCxnSpPr>
      <xdr:spPr>
        <a:xfrm>
          <a:off x="2402627" y="4302660"/>
          <a:ext cx="1481016" cy="1"/>
        </a:xfrm>
        <a:prstGeom prst="line">
          <a:avLst/>
        </a:prstGeom>
        <a:ln w="19050">
          <a:solidFill>
            <a:sysClr val="windowText" lastClr="000000"/>
          </a:solidFill>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94215</xdr:colOff>
      <xdr:row>18</xdr:row>
      <xdr:rowOff>190101</xdr:rowOff>
    </xdr:from>
    <xdr:to>
      <xdr:col>8</xdr:col>
      <xdr:colOff>208114</xdr:colOff>
      <xdr:row>21</xdr:row>
      <xdr:rowOff>48513</xdr:rowOff>
    </xdr:to>
    <xdr:cxnSp macro="">
      <xdr:nvCxnSpPr>
        <xdr:cNvPr id="23" name="直線コネクタ 22">
          <a:extLst>
            <a:ext uri="{FF2B5EF4-FFF2-40B4-BE49-F238E27FC236}">
              <a16:creationId xmlns:a16="http://schemas.microsoft.com/office/drawing/2014/main" id="{1115E075-45C0-43A9-839A-9F184CA46C9C}"/>
            </a:ext>
          </a:extLst>
        </xdr:cNvPr>
        <xdr:cNvCxnSpPr>
          <a:cxnSpLocks/>
          <a:stCxn id="5" idx="3"/>
          <a:endCxn id="60" idx="1"/>
        </xdr:cNvCxnSpPr>
      </xdr:nvCxnSpPr>
      <xdr:spPr>
        <a:xfrm>
          <a:off x="2402627" y="4302660"/>
          <a:ext cx="1481016" cy="564382"/>
        </a:xfrm>
        <a:prstGeom prst="bentConnector3">
          <a:avLst>
            <a:gd name="adj1" fmla="val 50000"/>
          </a:avLst>
        </a:prstGeom>
        <a:ln w="19050">
          <a:solidFill>
            <a:sysClr val="windowText" lastClr="000000"/>
          </a:solidFill>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93388</xdr:colOff>
      <xdr:row>15</xdr:row>
      <xdr:rowOff>160244</xdr:rowOff>
    </xdr:from>
    <xdr:to>
      <xdr:col>6</xdr:col>
      <xdr:colOff>91368</xdr:colOff>
      <xdr:row>17</xdr:row>
      <xdr:rowOff>32490</xdr:rowOff>
    </xdr:to>
    <xdr:sp macro="" textlink="">
      <xdr:nvSpPr>
        <xdr:cNvPr id="58" name="正方形/長方形 57">
          <a:extLst>
            <a:ext uri="{FF2B5EF4-FFF2-40B4-BE49-F238E27FC236}">
              <a16:creationId xmlns:a16="http://schemas.microsoft.com/office/drawing/2014/main" id="{6EBF8F47-CD1B-48D5-BF66-10638646954F}"/>
            </a:ext>
          </a:extLst>
        </xdr:cNvPr>
        <xdr:cNvSpPr/>
      </xdr:nvSpPr>
      <xdr:spPr>
        <a:xfrm>
          <a:off x="1718241" y="3566832"/>
          <a:ext cx="681539" cy="342893"/>
        </a:xfrm>
        <a:prstGeom prst="rect">
          <a:avLst/>
        </a:prstGeom>
        <a:no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36000" tIns="36000" rIns="36000" bIns="36000" rtlCol="0" anchor="ctr"/>
        <a:lstStyle/>
        <a:p>
          <a:pPr algn="ctr"/>
          <a:r>
            <a:rPr kumimoji="1" lang="en-US" altLang="ja-JP" sz="1400" b="0">
              <a:solidFill>
                <a:sysClr val="windowText" lastClr="000000"/>
              </a:solidFill>
              <a:latin typeface="+mn-ea"/>
              <a:ea typeface="+mn-ea"/>
            </a:rPr>
            <a:t>1</a:t>
          </a:r>
        </a:p>
      </xdr:txBody>
    </xdr:sp>
    <xdr:clientData/>
  </xdr:twoCellAnchor>
  <xdr:twoCellAnchor>
    <xdr:from>
      <xdr:col>8</xdr:col>
      <xdr:colOff>208114</xdr:colOff>
      <xdr:row>18</xdr:row>
      <xdr:rowOff>32365</xdr:rowOff>
    </xdr:from>
    <xdr:to>
      <xdr:col>10</xdr:col>
      <xdr:colOff>319279</xdr:colOff>
      <xdr:row>19</xdr:row>
      <xdr:rowOff>112515</xdr:rowOff>
    </xdr:to>
    <xdr:sp macro="" textlink="">
      <xdr:nvSpPr>
        <xdr:cNvPr id="59" name="正方形/長方形 58">
          <a:extLst>
            <a:ext uri="{FF2B5EF4-FFF2-40B4-BE49-F238E27FC236}">
              <a16:creationId xmlns:a16="http://schemas.microsoft.com/office/drawing/2014/main" id="{2D630809-36DB-484C-989F-D8CD8FAD1F9C}"/>
            </a:ext>
          </a:extLst>
        </xdr:cNvPr>
        <xdr:cNvSpPr/>
      </xdr:nvSpPr>
      <xdr:spPr>
        <a:xfrm>
          <a:off x="3883643" y="4144924"/>
          <a:ext cx="1478283" cy="315473"/>
        </a:xfrm>
        <a:prstGeom prst="rect">
          <a:avLst/>
        </a:prstGeom>
        <a:no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36000" tIns="36000" rIns="36000" bIns="36000" rtlCol="0" anchor="ctr"/>
        <a:lstStyle/>
        <a:p>
          <a:pPr algn="ctr"/>
          <a:r>
            <a:rPr kumimoji="1" lang="ja-JP" altLang="en-US" sz="1400" b="0">
              <a:solidFill>
                <a:sysClr val="windowText" lastClr="000000"/>
              </a:solidFill>
              <a:latin typeface="+mn-ea"/>
              <a:ea typeface="+mn-ea"/>
            </a:rPr>
            <a:t>把握できる</a:t>
          </a:r>
          <a:endParaRPr kumimoji="1" lang="en-US" altLang="ja-JP" sz="1400" b="0">
            <a:solidFill>
              <a:sysClr val="windowText" lastClr="000000"/>
            </a:solidFill>
            <a:latin typeface="+mn-ea"/>
            <a:ea typeface="+mn-ea"/>
          </a:endParaRPr>
        </a:p>
      </xdr:txBody>
    </xdr:sp>
    <xdr:clientData/>
  </xdr:twoCellAnchor>
  <xdr:twoCellAnchor>
    <xdr:from>
      <xdr:col>8</xdr:col>
      <xdr:colOff>208114</xdr:colOff>
      <xdr:row>20</xdr:row>
      <xdr:rowOff>114348</xdr:rowOff>
    </xdr:from>
    <xdr:to>
      <xdr:col>10</xdr:col>
      <xdr:colOff>319279</xdr:colOff>
      <xdr:row>21</xdr:row>
      <xdr:rowOff>218001</xdr:rowOff>
    </xdr:to>
    <xdr:sp macro="" textlink="">
      <xdr:nvSpPr>
        <xdr:cNvPr id="60" name="正方形/長方形 59">
          <a:extLst>
            <a:ext uri="{FF2B5EF4-FFF2-40B4-BE49-F238E27FC236}">
              <a16:creationId xmlns:a16="http://schemas.microsoft.com/office/drawing/2014/main" id="{DFFA00F5-8EA3-4554-B770-45B9181029ED}"/>
            </a:ext>
          </a:extLst>
        </xdr:cNvPr>
        <xdr:cNvSpPr/>
      </xdr:nvSpPr>
      <xdr:spPr>
        <a:xfrm>
          <a:off x="3883643" y="4697554"/>
          <a:ext cx="1478283" cy="338976"/>
        </a:xfrm>
        <a:prstGeom prst="rect">
          <a:avLst/>
        </a:prstGeom>
        <a:no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36000" tIns="36000" rIns="36000" bIns="36000" rtlCol="0" anchor="ctr"/>
        <a:lstStyle/>
        <a:p>
          <a:pPr algn="ctr"/>
          <a:r>
            <a:rPr kumimoji="1" lang="ja-JP" altLang="en-US" sz="1400" b="0">
              <a:solidFill>
                <a:sysClr val="windowText" lastClr="000000"/>
              </a:solidFill>
              <a:latin typeface="+mn-ea"/>
              <a:ea typeface="+mn-ea"/>
            </a:rPr>
            <a:t>把握できない</a:t>
          </a:r>
          <a:endParaRPr kumimoji="1" lang="en-US" altLang="ja-JP" sz="1400" b="0">
            <a:solidFill>
              <a:sysClr val="windowText" lastClr="000000"/>
            </a:solidFill>
            <a:latin typeface="+mn-ea"/>
            <a:ea typeface="+mn-ea"/>
          </a:endParaRPr>
        </a:p>
      </xdr:txBody>
    </xdr:sp>
    <xdr:clientData/>
  </xdr:twoCellAnchor>
  <xdr:twoCellAnchor>
    <xdr:from>
      <xdr:col>8</xdr:col>
      <xdr:colOff>208114</xdr:colOff>
      <xdr:row>22</xdr:row>
      <xdr:rowOff>211335</xdr:rowOff>
    </xdr:from>
    <xdr:to>
      <xdr:col>10</xdr:col>
      <xdr:colOff>319279</xdr:colOff>
      <xdr:row>24</xdr:row>
      <xdr:rowOff>71830</xdr:rowOff>
    </xdr:to>
    <xdr:sp macro="" textlink="">
      <xdr:nvSpPr>
        <xdr:cNvPr id="61" name="正方形/長方形 60">
          <a:extLst>
            <a:ext uri="{FF2B5EF4-FFF2-40B4-BE49-F238E27FC236}">
              <a16:creationId xmlns:a16="http://schemas.microsoft.com/office/drawing/2014/main" id="{BC74E8E4-CC63-4162-BB3B-A2A8E1FB7BDE}"/>
            </a:ext>
          </a:extLst>
        </xdr:cNvPr>
        <xdr:cNvSpPr/>
      </xdr:nvSpPr>
      <xdr:spPr>
        <a:xfrm>
          <a:off x="3883643" y="5265188"/>
          <a:ext cx="1478283" cy="331142"/>
        </a:xfrm>
        <a:prstGeom prst="rect">
          <a:avLst/>
        </a:prstGeom>
        <a:no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36000" tIns="36000" rIns="36000" bIns="36000" rtlCol="0" anchor="ctr"/>
        <a:lstStyle/>
        <a:p>
          <a:pPr algn="ctr"/>
          <a:r>
            <a:rPr kumimoji="1" lang="ja-JP" altLang="en-US" sz="1400" b="0">
              <a:solidFill>
                <a:sysClr val="windowText" lastClr="000000"/>
              </a:solidFill>
              <a:latin typeface="+mn-ea"/>
              <a:ea typeface="+mn-ea"/>
            </a:rPr>
            <a:t>把握できる</a:t>
          </a:r>
          <a:endParaRPr kumimoji="1" lang="en-US" altLang="ja-JP" sz="1400" b="0">
            <a:solidFill>
              <a:sysClr val="windowText" lastClr="000000"/>
            </a:solidFill>
            <a:latin typeface="+mn-ea"/>
            <a:ea typeface="+mn-ea"/>
          </a:endParaRPr>
        </a:p>
      </xdr:txBody>
    </xdr:sp>
    <xdr:clientData/>
  </xdr:twoCellAnchor>
  <xdr:twoCellAnchor>
    <xdr:from>
      <xdr:col>8</xdr:col>
      <xdr:colOff>208114</xdr:colOff>
      <xdr:row>25</xdr:row>
      <xdr:rowOff>72997</xdr:rowOff>
    </xdr:from>
    <xdr:to>
      <xdr:col>10</xdr:col>
      <xdr:colOff>319279</xdr:colOff>
      <xdr:row>26</xdr:row>
      <xdr:rowOff>160982</xdr:rowOff>
    </xdr:to>
    <xdr:sp macro="" textlink="">
      <xdr:nvSpPr>
        <xdr:cNvPr id="62" name="正方形/長方形 61">
          <a:extLst>
            <a:ext uri="{FF2B5EF4-FFF2-40B4-BE49-F238E27FC236}">
              <a16:creationId xmlns:a16="http://schemas.microsoft.com/office/drawing/2014/main" id="{6E26F0FE-D8C7-49AA-82C6-2FE195A1B190}"/>
            </a:ext>
          </a:extLst>
        </xdr:cNvPr>
        <xdr:cNvSpPr/>
      </xdr:nvSpPr>
      <xdr:spPr>
        <a:xfrm>
          <a:off x="3883643" y="5832821"/>
          <a:ext cx="1478283" cy="323308"/>
        </a:xfrm>
        <a:prstGeom prst="rect">
          <a:avLst/>
        </a:prstGeom>
        <a:no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36000" tIns="36000" rIns="36000" bIns="36000" rtlCol="0" anchor="ctr"/>
        <a:lstStyle/>
        <a:p>
          <a:pPr algn="ctr"/>
          <a:r>
            <a:rPr kumimoji="1" lang="ja-JP" altLang="en-US" sz="1400" b="0">
              <a:solidFill>
                <a:sysClr val="windowText" lastClr="000000"/>
              </a:solidFill>
              <a:latin typeface="+mn-ea"/>
              <a:ea typeface="+mn-ea"/>
            </a:rPr>
            <a:t>把握できない</a:t>
          </a:r>
          <a:endParaRPr kumimoji="1" lang="en-US" altLang="ja-JP" sz="1400" b="0">
            <a:solidFill>
              <a:sysClr val="windowText" lastClr="000000"/>
            </a:solidFill>
            <a:latin typeface="+mn-ea"/>
            <a:ea typeface="+mn-ea"/>
          </a:endParaRPr>
        </a:p>
      </xdr:txBody>
    </xdr:sp>
    <xdr:clientData/>
  </xdr:twoCellAnchor>
  <xdr:twoCellAnchor>
    <xdr:from>
      <xdr:col>6</xdr:col>
      <xdr:colOff>92317</xdr:colOff>
      <xdr:row>23</xdr:row>
      <xdr:rowOff>141583</xdr:rowOff>
    </xdr:from>
    <xdr:to>
      <xdr:col>8</xdr:col>
      <xdr:colOff>208114</xdr:colOff>
      <xdr:row>25</xdr:row>
      <xdr:rowOff>234651</xdr:rowOff>
    </xdr:to>
    <xdr:cxnSp macro="">
      <xdr:nvCxnSpPr>
        <xdr:cNvPr id="67" name="直線コネクタ 22">
          <a:extLst>
            <a:ext uri="{FF2B5EF4-FFF2-40B4-BE49-F238E27FC236}">
              <a16:creationId xmlns:a16="http://schemas.microsoft.com/office/drawing/2014/main" id="{8736B4CB-B623-4B17-9BC1-FCD297B9C7CC}"/>
            </a:ext>
          </a:extLst>
        </xdr:cNvPr>
        <xdr:cNvCxnSpPr>
          <a:cxnSpLocks/>
          <a:stCxn id="6" idx="3"/>
          <a:endCxn id="62" idx="1"/>
        </xdr:cNvCxnSpPr>
      </xdr:nvCxnSpPr>
      <xdr:spPr>
        <a:xfrm>
          <a:off x="2400729" y="5430759"/>
          <a:ext cx="1482914" cy="563716"/>
        </a:xfrm>
        <a:prstGeom prst="bentConnector3">
          <a:avLst>
            <a:gd name="adj1" fmla="val 50000"/>
          </a:avLst>
        </a:prstGeom>
        <a:ln w="19050">
          <a:solidFill>
            <a:sysClr val="windowText" lastClr="000000"/>
          </a:solidFill>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92317</xdr:colOff>
      <xdr:row>23</xdr:row>
      <xdr:rowOff>141583</xdr:rowOff>
    </xdr:from>
    <xdr:to>
      <xdr:col>8</xdr:col>
      <xdr:colOff>208114</xdr:colOff>
      <xdr:row>23</xdr:row>
      <xdr:rowOff>141583</xdr:rowOff>
    </xdr:to>
    <xdr:cxnSp macro="">
      <xdr:nvCxnSpPr>
        <xdr:cNvPr id="70" name="直線コネクタ 69">
          <a:extLst>
            <a:ext uri="{FF2B5EF4-FFF2-40B4-BE49-F238E27FC236}">
              <a16:creationId xmlns:a16="http://schemas.microsoft.com/office/drawing/2014/main" id="{1A410EA0-2FE1-4699-971A-B2AAE85EEB0F}"/>
            </a:ext>
          </a:extLst>
        </xdr:cNvPr>
        <xdr:cNvCxnSpPr>
          <a:cxnSpLocks/>
          <a:stCxn id="6" idx="3"/>
          <a:endCxn id="61" idx="1"/>
        </xdr:cNvCxnSpPr>
      </xdr:nvCxnSpPr>
      <xdr:spPr>
        <a:xfrm>
          <a:off x="2400729" y="5430759"/>
          <a:ext cx="1482914" cy="0"/>
        </a:xfrm>
        <a:prstGeom prst="line">
          <a:avLst/>
        </a:prstGeom>
        <a:ln w="19050">
          <a:solidFill>
            <a:sysClr val="windowText" lastClr="000000"/>
          </a:solidFill>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261963</xdr:colOff>
      <xdr:row>15</xdr:row>
      <xdr:rowOff>133690</xdr:rowOff>
    </xdr:from>
    <xdr:to>
      <xdr:col>17</xdr:col>
      <xdr:colOff>635410</xdr:colOff>
      <xdr:row>17</xdr:row>
      <xdr:rowOff>59043</xdr:rowOff>
    </xdr:to>
    <xdr:sp macro="" textlink="">
      <xdr:nvSpPr>
        <xdr:cNvPr id="77" name="四角形: 角を丸くする 76">
          <a:extLst>
            <a:ext uri="{FF2B5EF4-FFF2-40B4-BE49-F238E27FC236}">
              <a16:creationId xmlns:a16="http://schemas.microsoft.com/office/drawing/2014/main" id="{E241ECC8-AA01-4CD9-8AFC-55B73D3EA328}"/>
            </a:ext>
          </a:extLst>
        </xdr:cNvPr>
        <xdr:cNvSpPr/>
      </xdr:nvSpPr>
      <xdr:spPr>
        <a:xfrm>
          <a:off x="5988169" y="3540278"/>
          <a:ext cx="4474800" cy="396000"/>
        </a:xfrm>
        <a:prstGeom prst="roundRect">
          <a:avLst/>
        </a:prstGeom>
        <a:solidFill>
          <a:srgbClr val="FFD1A9"/>
        </a:solidFill>
        <a:ln w="9525">
          <a:no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en-US" altLang="ja-JP" sz="1200" b="0">
              <a:solidFill>
                <a:sysClr val="windowText" lastClr="000000"/>
              </a:solidFill>
              <a:latin typeface="+mn-ea"/>
              <a:ea typeface="+mn-ea"/>
            </a:rPr>
            <a:t>1. </a:t>
          </a:r>
          <a:r>
            <a:rPr kumimoji="1" lang="ja-JP" altLang="en-US" sz="1200" b="0">
              <a:solidFill>
                <a:sysClr val="windowText" lastClr="000000"/>
              </a:solidFill>
              <a:latin typeface="+mn-ea"/>
              <a:ea typeface="+mn-ea"/>
            </a:rPr>
            <a:t>様式</a:t>
          </a:r>
          <a:r>
            <a:rPr kumimoji="1" lang="en-US" altLang="ja-JP" sz="1200" b="0">
              <a:solidFill>
                <a:sysClr val="windowText" lastClr="000000"/>
              </a:solidFill>
              <a:latin typeface="+mn-ea"/>
              <a:ea typeface="+mn-ea"/>
            </a:rPr>
            <a:t>2_</a:t>
          </a:r>
          <a:r>
            <a:rPr kumimoji="1" lang="ja-JP" altLang="en-US" sz="1200" b="0">
              <a:solidFill>
                <a:sysClr val="windowText" lastClr="000000"/>
              </a:solidFill>
              <a:latin typeface="+mn-ea"/>
              <a:ea typeface="+mn-ea"/>
            </a:rPr>
            <a:t>成長投資計画書別紙</a:t>
          </a:r>
          <a:endParaRPr kumimoji="1" lang="en-US" altLang="ja-JP" sz="1200" b="0">
            <a:solidFill>
              <a:sysClr val="windowText" lastClr="000000"/>
            </a:solidFill>
            <a:latin typeface="+mn-ea"/>
            <a:ea typeface="+mn-ea"/>
          </a:endParaRPr>
        </a:p>
      </xdr:txBody>
    </xdr:sp>
    <xdr:clientData/>
  </xdr:twoCellAnchor>
  <xdr:twoCellAnchor>
    <xdr:from>
      <xdr:col>11</xdr:col>
      <xdr:colOff>265760</xdr:colOff>
      <xdr:row>20</xdr:row>
      <xdr:rowOff>85836</xdr:rowOff>
    </xdr:from>
    <xdr:to>
      <xdr:col>17</xdr:col>
      <xdr:colOff>640626</xdr:colOff>
      <xdr:row>22</xdr:row>
      <xdr:rowOff>11189</xdr:rowOff>
    </xdr:to>
    <xdr:sp macro="" textlink="">
      <xdr:nvSpPr>
        <xdr:cNvPr id="78" name="四角形: 角を丸くする 77">
          <a:extLst>
            <a:ext uri="{FF2B5EF4-FFF2-40B4-BE49-F238E27FC236}">
              <a16:creationId xmlns:a16="http://schemas.microsoft.com/office/drawing/2014/main" id="{E40769CE-6DEB-4A5E-BC54-0C5149238F7A}"/>
            </a:ext>
          </a:extLst>
        </xdr:cNvPr>
        <xdr:cNvSpPr/>
      </xdr:nvSpPr>
      <xdr:spPr>
        <a:xfrm>
          <a:off x="5991966" y="4669042"/>
          <a:ext cx="4476219" cy="396000"/>
        </a:xfrm>
        <a:prstGeom prst="roundRect">
          <a:avLst/>
        </a:prstGeom>
        <a:solidFill>
          <a:srgbClr val="FFD1A9"/>
        </a:solidFill>
        <a:ln w="9525">
          <a:no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en-US" altLang="ja-JP" sz="1200" b="0">
              <a:solidFill>
                <a:sysClr val="windowText" lastClr="000000"/>
              </a:solidFill>
              <a:latin typeface="+mn-ea"/>
              <a:ea typeface="+mn-ea"/>
            </a:rPr>
            <a:t>3. </a:t>
          </a:r>
          <a:r>
            <a:rPr kumimoji="1" lang="ja-JP" altLang="en-US" sz="1200" b="0">
              <a:solidFill>
                <a:sysClr val="windowText" lastClr="000000"/>
              </a:solidFill>
              <a:latin typeface="+mn-ea"/>
              <a:ea typeface="+mn-ea"/>
            </a:rPr>
            <a:t>様式</a:t>
          </a:r>
          <a:r>
            <a:rPr kumimoji="1" lang="en-US" altLang="ja-JP" sz="1200" b="0">
              <a:solidFill>
                <a:sysClr val="windowText" lastClr="000000"/>
              </a:solidFill>
              <a:latin typeface="+mn-ea"/>
              <a:ea typeface="+mn-ea"/>
            </a:rPr>
            <a:t>2_</a:t>
          </a:r>
          <a:r>
            <a:rPr kumimoji="1" lang="ja-JP" altLang="en-US" sz="1200" b="0">
              <a:solidFill>
                <a:sysClr val="windowText" lastClr="000000"/>
              </a:solidFill>
              <a:latin typeface="+mn-ea"/>
              <a:ea typeface="+mn-ea"/>
            </a:rPr>
            <a:t>成長投資計画書別紙</a:t>
          </a:r>
          <a:r>
            <a:rPr kumimoji="1" lang="en-US" altLang="ja-JP" sz="1200" b="0">
              <a:solidFill>
                <a:sysClr val="windowText" lastClr="000000"/>
              </a:solidFill>
              <a:latin typeface="+mn-ea"/>
              <a:ea typeface="+mn-ea"/>
            </a:rPr>
            <a:t>_</a:t>
          </a:r>
          <a:r>
            <a:rPr kumimoji="1" lang="ja-JP" altLang="en-US" sz="1200" b="0">
              <a:solidFill>
                <a:sysClr val="windowText" lastClr="000000"/>
              </a:solidFill>
              <a:latin typeface="+mn-ea"/>
              <a:ea typeface="+mn-ea"/>
            </a:rPr>
            <a:t>拠点別情報なし</a:t>
          </a:r>
          <a:endParaRPr kumimoji="1" lang="en-US" altLang="ja-JP" sz="1200" b="0">
            <a:solidFill>
              <a:sysClr val="windowText" lastClr="000000"/>
            </a:solidFill>
            <a:latin typeface="+mn-ea"/>
            <a:ea typeface="+mn-ea"/>
          </a:endParaRPr>
        </a:p>
      </xdr:txBody>
    </xdr:sp>
    <xdr:clientData/>
  </xdr:twoCellAnchor>
  <xdr:twoCellAnchor>
    <xdr:from>
      <xdr:col>11</xdr:col>
      <xdr:colOff>265760</xdr:colOff>
      <xdr:row>17</xdr:row>
      <xdr:rowOff>226760</xdr:rowOff>
    </xdr:from>
    <xdr:to>
      <xdr:col>17</xdr:col>
      <xdr:colOff>640626</xdr:colOff>
      <xdr:row>19</xdr:row>
      <xdr:rowOff>153443</xdr:rowOff>
    </xdr:to>
    <xdr:sp macro="" textlink="">
      <xdr:nvSpPr>
        <xdr:cNvPr id="79" name="四角形: 角を丸くする 78">
          <a:extLst>
            <a:ext uri="{FF2B5EF4-FFF2-40B4-BE49-F238E27FC236}">
              <a16:creationId xmlns:a16="http://schemas.microsoft.com/office/drawing/2014/main" id="{592588B6-00C8-4E79-ABC2-0F749E9C5B5A}"/>
            </a:ext>
          </a:extLst>
        </xdr:cNvPr>
        <xdr:cNvSpPr/>
      </xdr:nvSpPr>
      <xdr:spPr>
        <a:xfrm>
          <a:off x="5991966" y="4103995"/>
          <a:ext cx="4476219" cy="397330"/>
        </a:xfrm>
        <a:prstGeom prst="roundRect">
          <a:avLst/>
        </a:prstGeom>
        <a:solidFill>
          <a:srgbClr val="FFD1A9"/>
        </a:solidFill>
        <a:ln w="9525">
          <a:no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en-US" altLang="ja-JP" sz="1200" b="0">
              <a:solidFill>
                <a:sysClr val="windowText" lastClr="000000"/>
              </a:solidFill>
              <a:latin typeface="+mn-ea"/>
              <a:ea typeface="+mn-ea"/>
            </a:rPr>
            <a:t>1. </a:t>
          </a:r>
          <a:r>
            <a:rPr kumimoji="1" lang="ja-JP" altLang="en-US" sz="1200" b="0">
              <a:solidFill>
                <a:sysClr val="windowText" lastClr="000000"/>
              </a:solidFill>
              <a:latin typeface="+mn-ea"/>
              <a:ea typeface="+mn-ea"/>
            </a:rPr>
            <a:t>様式</a:t>
          </a:r>
          <a:r>
            <a:rPr kumimoji="1" lang="en-US" altLang="ja-JP" sz="1200" b="0">
              <a:solidFill>
                <a:sysClr val="windowText" lastClr="000000"/>
              </a:solidFill>
              <a:latin typeface="+mn-ea"/>
              <a:ea typeface="+mn-ea"/>
            </a:rPr>
            <a:t>2_</a:t>
          </a:r>
          <a:r>
            <a:rPr kumimoji="1" lang="ja-JP" altLang="en-US" sz="1200" b="0">
              <a:solidFill>
                <a:sysClr val="windowText" lastClr="000000"/>
              </a:solidFill>
              <a:latin typeface="+mn-ea"/>
              <a:ea typeface="+mn-ea"/>
            </a:rPr>
            <a:t>成長投資計画書別紙</a:t>
          </a:r>
          <a:endParaRPr kumimoji="1" lang="en-US" altLang="ja-JP" sz="1200" b="0">
            <a:solidFill>
              <a:sysClr val="windowText" lastClr="000000"/>
            </a:solidFill>
            <a:latin typeface="+mn-ea"/>
            <a:ea typeface="+mn-ea"/>
          </a:endParaRPr>
        </a:p>
      </xdr:txBody>
    </xdr:sp>
    <xdr:clientData/>
  </xdr:twoCellAnchor>
  <xdr:twoCellAnchor>
    <xdr:from>
      <xdr:col>11</xdr:col>
      <xdr:colOff>265760</xdr:colOff>
      <xdr:row>22</xdr:row>
      <xdr:rowOff>178906</xdr:rowOff>
    </xdr:from>
    <xdr:to>
      <xdr:col>17</xdr:col>
      <xdr:colOff>640626</xdr:colOff>
      <xdr:row>24</xdr:row>
      <xdr:rowOff>104259</xdr:rowOff>
    </xdr:to>
    <xdr:sp macro="" textlink="">
      <xdr:nvSpPr>
        <xdr:cNvPr id="80" name="四角形: 角を丸くする 79">
          <a:extLst>
            <a:ext uri="{FF2B5EF4-FFF2-40B4-BE49-F238E27FC236}">
              <a16:creationId xmlns:a16="http://schemas.microsoft.com/office/drawing/2014/main" id="{21C447B4-6A82-4BF6-A136-B47BDA311B71}"/>
            </a:ext>
          </a:extLst>
        </xdr:cNvPr>
        <xdr:cNvSpPr/>
      </xdr:nvSpPr>
      <xdr:spPr>
        <a:xfrm>
          <a:off x="5991966" y="5232759"/>
          <a:ext cx="4476219" cy="396000"/>
        </a:xfrm>
        <a:prstGeom prst="roundRect">
          <a:avLst/>
        </a:prstGeom>
        <a:solidFill>
          <a:srgbClr val="FFD1A9"/>
        </a:solidFill>
        <a:ln w="9525">
          <a:no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en-US" altLang="ja-JP" sz="1200" b="0">
              <a:solidFill>
                <a:sysClr val="windowText" lastClr="000000"/>
              </a:solidFill>
              <a:latin typeface="+mn-ea"/>
              <a:ea typeface="+mn-ea"/>
            </a:rPr>
            <a:t>2. </a:t>
          </a:r>
          <a:r>
            <a:rPr kumimoji="1" lang="ja-JP" altLang="en-US" sz="1200" b="0">
              <a:solidFill>
                <a:sysClr val="windowText" lastClr="000000"/>
              </a:solidFill>
              <a:latin typeface="+mn-ea"/>
              <a:ea typeface="+mn-ea"/>
            </a:rPr>
            <a:t>様式</a:t>
          </a:r>
          <a:r>
            <a:rPr kumimoji="1" lang="en-US" altLang="ja-JP" sz="1200" b="0">
              <a:solidFill>
                <a:sysClr val="windowText" lastClr="000000"/>
              </a:solidFill>
              <a:latin typeface="+mn-ea"/>
              <a:ea typeface="+mn-ea"/>
            </a:rPr>
            <a:t>2_</a:t>
          </a:r>
          <a:r>
            <a:rPr kumimoji="1" lang="ja-JP" altLang="en-US" sz="1200" b="0">
              <a:solidFill>
                <a:sysClr val="windowText" lastClr="000000"/>
              </a:solidFill>
              <a:latin typeface="+mn-ea"/>
              <a:ea typeface="+mn-ea"/>
            </a:rPr>
            <a:t>成長投資計画書別紙</a:t>
          </a:r>
          <a:r>
            <a:rPr kumimoji="1" lang="en-US" altLang="ja-JP" sz="1200" b="0">
              <a:solidFill>
                <a:sysClr val="windowText" lastClr="000000"/>
              </a:solidFill>
              <a:latin typeface="+mn-ea"/>
              <a:ea typeface="+mn-ea"/>
            </a:rPr>
            <a:t>_7</a:t>
          </a:r>
          <a:r>
            <a:rPr kumimoji="1" lang="ja-JP" altLang="en-US" sz="1200" b="0">
              <a:solidFill>
                <a:sysClr val="windowText" lastClr="000000"/>
              </a:solidFill>
              <a:latin typeface="+mn-ea"/>
              <a:ea typeface="+mn-ea"/>
            </a:rPr>
            <a:t>拠点以上</a:t>
          </a:r>
          <a:endParaRPr kumimoji="1" lang="en-US" altLang="ja-JP" sz="1200" b="0">
            <a:solidFill>
              <a:sysClr val="windowText" lastClr="000000"/>
            </a:solidFill>
            <a:latin typeface="+mn-ea"/>
            <a:ea typeface="+mn-ea"/>
          </a:endParaRPr>
        </a:p>
      </xdr:txBody>
    </xdr:sp>
    <xdr:clientData/>
  </xdr:twoCellAnchor>
  <xdr:twoCellAnchor>
    <xdr:from>
      <xdr:col>11</xdr:col>
      <xdr:colOff>261963</xdr:colOff>
      <xdr:row>25</xdr:row>
      <xdr:rowOff>36651</xdr:rowOff>
    </xdr:from>
    <xdr:to>
      <xdr:col>17</xdr:col>
      <xdr:colOff>635410</xdr:colOff>
      <xdr:row>26</xdr:row>
      <xdr:rowOff>197328</xdr:rowOff>
    </xdr:to>
    <xdr:sp macro="" textlink="">
      <xdr:nvSpPr>
        <xdr:cNvPr id="81" name="四角形: 角を丸くする 80">
          <a:extLst>
            <a:ext uri="{FF2B5EF4-FFF2-40B4-BE49-F238E27FC236}">
              <a16:creationId xmlns:a16="http://schemas.microsoft.com/office/drawing/2014/main" id="{F07F4A88-E135-4E9A-81F2-D54DE58E97DF}"/>
            </a:ext>
          </a:extLst>
        </xdr:cNvPr>
        <xdr:cNvSpPr/>
      </xdr:nvSpPr>
      <xdr:spPr>
        <a:xfrm>
          <a:off x="5988169" y="5796475"/>
          <a:ext cx="4474800" cy="396000"/>
        </a:xfrm>
        <a:prstGeom prst="roundRect">
          <a:avLst/>
        </a:prstGeom>
        <a:solidFill>
          <a:srgbClr val="FFD1A9"/>
        </a:solidFill>
        <a:ln w="9525">
          <a:no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en-US" altLang="ja-JP" sz="1200" b="0">
              <a:solidFill>
                <a:sysClr val="windowText" lastClr="000000"/>
              </a:solidFill>
              <a:latin typeface="+mn-ea"/>
              <a:ea typeface="+mn-ea"/>
            </a:rPr>
            <a:t>4. </a:t>
          </a:r>
          <a:r>
            <a:rPr kumimoji="1" lang="ja-JP" altLang="en-US" sz="1200" b="0">
              <a:solidFill>
                <a:sysClr val="windowText" lastClr="000000"/>
              </a:solidFill>
              <a:latin typeface="+mn-ea"/>
              <a:ea typeface="+mn-ea"/>
            </a:rPr>
            <a:t>様式</a:t>
          </a:r>
          <a:r>
            <a:rPr kumimoji="1" lang="en-US" altLang="ja-JP" sz="1200" b="0">
              <a:solidFill>
                <a:sysClr val="windowText" lastClr="000000"/>
              </a:solidFill>
              <a:latin typeface="+mn-ea"/>
              <a:ea typeface="+mn-ea"/>
            </a:rPr>
            <a:t>2_</a:t>
          </a:r>
          <a:r>
            <a:rPr kumimoji="1" lang="ja-JP" altLang="en-US" sz="1200" b="0">
              <a:solidFill>
                <a:sysClr val="windowText" lastClr="000000"/>
              </a:solidFill>
              <a:latin typeface="+mn-ea"/>
              <a:ea typeface="+mn-ea"/>
            </a:rPr>
            <a:t>成長投資計画書別紙</a:t>
          </a:r>
          <a:r>
            <a:rPr kumimoji="1" lang="en-US" altLang="ja-JP" sz="1200" b="0">
              <a:solidFill>
                <a:sysClr val="windowText" lastClr="000000"/>
              </a:solidFill>
              <a:latin typeface="+mn-ea"/>
              <a:ea typeface="+mn-ea"/>
            </a:rPr>
            <a:t>_7</a:t>
          </a:r>
          <a:r>
            <a:rPr kumimoji="1" lang="ja-JP" altLang="en-US" sz="1200" b="0">
              <a:solidFill>
                <a:sysClr val="windowText" lastClr="000000"/>
              </a:solidFill>
              <a:latin typeface="+mn-ea"/>
              <a:ea typeface="+mn-ea"/>
            </a:rPr>
            <a:t>拠点以上</a:t>
          </a:r>
          <a:r>
            <a:rPr kumimoji="1" lang="en-US" altLang="ja-JP" sz="1200" b="0">
              <a:solidFill>
                <a:sysClr val="windowText" lastClr="000000"/>
              </a:solidFill>
              <a:latin typeface="+mn-ea"/>
              <a:ea typeface="+mn-ea"/>
            </a:rPr>
            <a:t>_</a:t>
          </a:r>
          <a:r>
            <a:rPr kumimoji="1" lang="ja-JP" altLang="en-US" sz="1200" b="0">
              <a:solidFill>
                <a:sysClr val="windowText" lastClr="000000"/>
              </a:solidFill>
              <a:latin typeface="+mn-ea"/>
              <a:ea typeface="+mn-ea"/>
            </a:rPr>
            <a:t>拠点別情報なし</a:t>
          </a:r>
          <a:endParaRPr kumimoji="1" lang="en-US" altLang="ja-JP" sz="1200" b="0">
            <a:solidFill>
              <a:sysClr val="windowText" lastClr="000000"/>
            </a:solidFill>
            <a:latin typeface="+mn-ea"/>
            <a:ea typeface="+mn-ea"/>
          </a:endParaRPr>
        </a:p>
      </xdr:txBody>
    </xdr:sp>
    <xdr:clientData/>
  </xdr:twoCellAnchor>
  <xdr:twoCellAnchor>
    <xdr:from>
      <xdr:col>6</xdr:col>
      <xdr:colOff>91368</xdr:colOff>
      <xdr:row>16</xdr:row>
      <xdr:rowOff>96366</xdr:rowOff>
    </xdr:from>
    <xdr:to>
      <xdr:col>11</xdr:col>
      <xdr:colOff>261963</xdr:colOff>
      <xdr:row>16</xdr:row>
      <xdr:rowOff>96367</xdr:rowOff>
    </xdr:to>
    <xdr:cxnSp macro="">
      <xdr:nvCxnSpPr>
        <xdr:cNvPr id="82" name="直線コネクタ 81">
          <a:extLst>
            <a:ext uri="{FF2B5EF4-FFF2-40B4-BE49-F238E27FC236}">
              <a16:creationId xmlns:a16="http://schemas.microsoft.com/office/drawing/2014/main" id="{1F3F4302-C00F-4C9D-B66F-0940D9896952}"/>
            </a:ext>
          </a:extLst>
        </xdr:cNvPr>
        <xdr:cNvCxnSpPr>
          <a:cxnSpLocks/>
          <a:stCxn id="58" idx="3"/>
          <a:endCxn id="77" idx="1"/>
        </xdr:cNvCxnSpPr>
      </xdr:nvCxnSpPr>
      <xdr:spPr>
        <a:xfrm flipV="1">
          <a:off x="2399780" y="3738278"/>
          <a:ext cx="3588389" cy="1"/>
        </a:xfrm>
        <a:prstGeom prst="line">
          <a:avLst/>
        </a:prstGeom>
        <a:ln w="19050">
          <a:solidFill>
            <a:sysClr val="windowText" lastClr="000000"/>
          </a:solidFill>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319279</xdr:colOff>
      <xdr:row>18</xdr:row>
      <xdr:rowOff>190101</xdr:rowOff>
    </xdr:from>
    <xdr:to>
      <xdr:col>11</xdr:col>
      <xdr:colOff>265760</xdr:colOff>
      <xdr:row>18</xdr:row>
      <xdr:rowOff>190102</xdr:rowOff>
    </xdr:to>
    <xdr:cxnSp macro="">
      <xdr:nvCxnSpPr>
        <xdr:cNvPr id="86" name="直線コネクタ 85">
          <a:extLst>
            <a:ext uri="{FF2B5EF4-FFF2-40B4-BE49-F238E27FC236}">
              <a16:creationId xmlns:a16="http://schemas.microsoft.com/office/drawing/2014/main" id="{1535FC19-F176-4687-B712-70B2164A298E}"/>
            </a:ext>
          </a:extLst>
        </xdr:cNvPr>
        <xdr:cNvCxnSpPr>
          <a:cxnSpLocks/>
          <a:stCxn id="59" idx="3"/>
          <a:endCxn id="79" idx="1"/>
        </xdr:cNvCxnSpPr>
      </xdr:nvCxnSpPr>
      <xdr:spPr>
        <a:xfrm flipV="1">
          <a:off x="5361926" y="4302660"/>
          <a:ext cx="630040" cy="1"/>
        </a:xfrm>
        <a:prstGeom prst="line">
          <a:avLst/>
        </a:prstGeom>
        <a:ln w="19050">
          <a:solidFill>
            <a:sysClr val="windowText" lastClr="000000"/>
          </a:solidFill>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319279</xdr:colOff>
      <xdr:row>21</xdr:row>
      <xdr:rowOff>48513</xdr:rowOff>
    </xdr:from>
    <xdr:to>
      <xdr:col>11</xdr:col>
      <xdr:colOff>265760</xdr:colOff>
      <xdr:row>21</xdr:row>
      <xdr:rowOff>48513</xdr:rowOff>
    </xdr:to>
    <xdr:cxnSp macro="">
      <xdr:nvCxnSpPr>
        <xdr:cNvPr id="89" name="直線コネクタ 88">
          <a:extLst>
            <a:ext uri="{FF2B5EF4-FFF2-40B4-BE49-F238E27FC236}">
              <a16:creationId xmlns:a16="http://schemas.microsoft.com/office/drawing/2014/main" id="{0943DDDB-77FF-40D9-A0D0-A166C344F759}"/>
            </a:ext>
          </a:extLst>
        </xdr:cNvPr>
        <xdr:cNvCxnSpPr>
          <a:cxnSpLocks/>
          <a:stCxn id="60" idx="3"/>
          <a:endCxn id="78" idx="1"/>
        </xdr:cNvCxnSpPr>
      </xdr:nvCxnSpPr>
      <xdr:spPr>
        <a:xfrm>
          <a:off x="5361926" y="4867042"/>
          <a:ext cx="630040" cy="0"/>
        </a:xfrm>
        <a:prstGeom prst="line">
          <a:avLst/>
        </a:prstGeom>
        <a:ln w="19050">
          <a:solidFill>
            <a:sysClr val="windowText" lastClr="000000"/>
          </a:solidFill>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319279</xdr:colOff>
      <xdr:row>23</xdr:row>
      <xdr:rowOff>141583</xdr:rowOff>
    </xdr:from>
    <xdr:to>
      <xdr:col>11</xdr:col>
      <xdr:colOff>265760</xdr:colOff>
      <xdr:row>23</xdr:row>
      <xdr:rowOff>141583</xdr:rowOff>
    </xdr:to>
    <xdr:cxnSp macro="">
      <xdr:nvCxnSpPr>
        <xdr:cNvPr id="92" name="直線コネクタ 91">
          <a:extLst>
            <a:ext uri="{FF2B5EF4-FFF2-40B4-BE49-F238E27FC236}">
              <a16:creationId xmlns:a16="http://schemas.microsoft.com/office/drawing/2014/main" id="{9349BC32-E13D-431F-99E0-961F3FFD9203}"/>
            </a:ext>
          </a:extLst>
        </xdr:cNvPr>
        <xdr:cNvCxnSpPr>
          <a:cxnSpLocks/>
          <a:stCxn id="61" idx="3"/>
          <a:endCxn id="80" idx="1"/>
        </xdr:cNvCxnSpPr>
      </xdr:nvCxnSpPr>
      <xdr:spPr>
        <a:xfrm>
          <a:off x="5361926" y="5430759"/>
          <a:ext cx="630040" cy="0"/>
        </a:xfrm>
        <a:prstGeom prst="line">
          <a:avLst/>
        </a:prstGeom>
        <a:ln w="19050">
          <a:solidFill>
            <a:sysClr val="windowText" lastClr="000000"/>
          </a:solidFill>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319279</xdr:colOff>
      <xdr:row>25</xdr:row>
      <xdr:rowOff>234651</xdr:rowOff>
    </xdr:from>
    <xdr:to>
      <xdr:col>11</xdr:col>
      <xdr:colOff>261963</xdr:colOff>
      <xdr:row>25</xdr:row>
      <xdr:rowOff>234651</xdr:rowOff>
    </xdr:to>
    <xdr:cxnSp macro="">
      <xdr:nvCxnSpPr>
        <xdr:cNvPr id="95" name="直線コネクタ 94">
          <a:extLst>
            <a:ext uri="{FF2B5EF4-FFF2-40B4-BE49-F238E27FC236}">
              <a16:creationId xmlns:a16="http://schemas.microsoft.com/office/drawing/2014/main" id="{8741F83D-1C16-46E9-804F-DC3ED6B4ADA3}"/>
            </a:ext>
          </a:extLst>
        </xdr:cNvPr>
        <xdr:cNvCxnSpPr>
          <a:cxnSpLocks/>
          <a:stCxn id="62" idx="3"/>
          <a:endCxn id="81" idx="1"/>
        </xdr:cNvCxnSpPr>
      </xdr:nvCxnSpPr>
      <xdr:spPr>
        <a:xfrm>
          <a:off x="5361926" y="5994475"/>
          <a:ext cx="626243" cy="0"/>
        </a:xfrm>
        <a:prstGeom prst="line">
          <a:avLst/>
        </a:prstGeom>
        <a:ln w="19050">
          <a:solidFill>
            <a:sysClr val="windowText" lastClr="000000"/>
          </a:solidFill>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140123</xdr:colOff>
      <xdr:row>14</xdr:row>
      <xdr:rowOff>177079</xdr:rowOff>
    </xdr:from>
    <xdr:to>
      <xdr:col>7</xdr:col>
      <xdr:colOff>264770</xdr:colOff>
      <xdr:row>14</xdr:row>
      <xdr:rowOff>177079</xdr:rowOff>
    </xdr:to>
    <xdr:cxnSp macro="">
      <xdr:nvCxnSpPr>
        <xdr:cNvPr id="110" name="直線コネクタ 109">
          <a:extLst>
            <a:ext uri="{FF2B5EF4-FFF2-40B4-BE49-F238E27FC236}">
              <a16:creationId xmlns:a16="http://schemas.microsoft.com/office/drawing/2014/main" id="{B9C25C94-4598-9680-6599-C2C4733A19B2}"/>
            </a:ext>
          </a:extLst>
        </xdr:cNvPr>
        <xdr:cNvCxnSpPr/>
      </xdr:nvCxnSpPr>
      <xdr:spPr>
        <a:xfrm>
          <a:off x="846094" y="3348344"/>
          <a:ext cx="2410647" cy="0"/>
        </a:xfrm>
        <a:prstGeom prst="line">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455531</xdr:colOff>
      <xdr:row>14</xdr:row>
      <xdr:rowOff>177079</xdr:rowOff>
    </xdr:from>
    <xdr:to>
      <xdr:col>11</xdr:col>
      <xdr:colOff>58573</xdr:colOff>
      <xdr:row>14</xdr:row>
      <xdr:rowOff>177079</xdr:rowOff>
    </xdr:to>
    <xdr:cxnSp macro="">
      <xdr:nvCxnSpPr>
        <xdr:cNvPr id="111" name="直線コネクタ 110">
          <a:extLst>
            <a:ext uri="{FF2B5EF4-FFF2-40B4-BE49-F238E27FC236}">
              <a16:creationId xmlns:a16="http://schemas.microsoft.com/office/drawing/2014/main" id="{71E78288-BBE6-49EF-A463-0015429F1B0F}"/>
            </a:ext>
          </a:extLst>
        </xdr:cNvPr>
        <xdr:cNvCxnSpPr/>
      </xdr:nvCxnSpPr>
      <xdr:spPr>
        <a:xfrm>
          <a:off x="3447502" y="3348344"/>
          <a:ext cx="2337277" cy="0"/>
        </a:xfrm>
        <a:prstGeom prst="line">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261963</xdr:colOff>
      <xdr:row>14</xdr:row>
      <xdr:rowOff>177079</xdr:rowOff>
    </xdr:from>
    <xdr:to>
      <xdr:col>17</xdr:col>
      <xdr:colOff>644422</xdr:colOff>
      <xdr:row>14</xdr:row>
      <xdr:rowOff>177079</xdr:rowOff>
    </xdr:to>
    <xdr:cxnSp macro="">
      <xdr:nvCxnSpPr>
        <xdr:cNvPr id="112" name="直線コネクタ 111">
          <a:extLst>
            <a:ext uri="{FF2B5EF4-FFF2-40B4-BE49-F238E27FC236}">
              <a16:creationId xmlns:a16="http://schemas.microsoft.com/office/drawing/2014/main" id="{4CF52701-24B6-471F-AA99-FABE3F2443A4}"/>
            </a:ext>
          </a:extLst>
        </xdr:cNvPr>
        <xdr:cNvCxnSpPr/>
      </xdr:nvCxnSpPr>
      <xdr:spPr>
        <a:xfrm>
          <a:off x="5988169" y="3348344"/>
          <a:ext cx="4483812" cy="0"/>
        </a:xfrm>
        <a:prstGeom prst="line">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261963</xdr:colOff>
      <xdr:row>12</xdr:row>
      <xdr:rowOff>58217</xdr:rowOff>
    </xdr:from>
    <xdr:to>
      <xdr:col>17</xdr:col>
      <xdr:colOff>644422</xdr:colOff>
      <xdr:row>14</xdr:row>
      <xdr:rowOff>158405</xdr:rowOff>
    </xdr:to>
    <xdr:sp macro="" textlink="">
      <xdr:nvSpPr>
        <xdr:cNvPr id="114" name="正方形/長方形 113">
          <a:extLst>
            <a:ext uri="{FF2B5EF4-FFF2-40B4-BE49-F238E27FC236}">
              <a16:creationId xmlns:a16="http://schemas.microsoft.com/office/drawing/2014/main" id="{88A200FD-EFC9-47AD-814F-660B6A9DE7F1}"/>
            </a:ext>
          </a:extLst>
        </xdr:cNvPr>
        <xdr:cNvSpPr/>
      </xdr:nvSpPr>
      <xdr:spPr>
        <a:xfrm>
          <a:off x="5988169" y="2758835"/>
          <a:ext cx="4483812" cy="570835"/>
        </a:xfrm>
        <a:prstGeom prst="rect">
          <a:avLst/>
        </a:prstGeom>
        <a:no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ctr"/>
          <a:r>
            <a:rPr kumimoji="1" lang="ja-JP" altLang="en-US" sz="1400" b="1">
              <a:solidFill>
                <a:sysClr val="windowText" lastClr="000000"/>
              </a:solidFill>
              <a:latin typeface="+mn-ea"/>
              <a:ea typeface="+mn-ea"/>
            </a:rPr>
            <a:t>タイプ</a:t>
          </a:r>
          <a:endParaRPr kumimoji="1" lang="en-US" altLang="ja-JP" sz="1400" b="1">
            <a:solidFill>
              <a:sysClr val="windowText" lastClr="000000"/>
            </a:solidFill>
            <a:latin typeface="+mn-ea"/>
            <a:ea typeface="+mn-ea"/>
          </a:endParaRPr>
        </a:p>
      </xdr:txBody>
    </xdr:sp>
    <xdr:clientData/>
  </xdr:twoCellAnchor>
  <xdr:twoCellAnchor>
    <xdr:from>
      <xdr:col>18</xdr:col>
      <xdr:colOff>152399</xdr:colOff>
      <xdr:row>15</xdr:row>
      <xdr:rowOff>133690</xdr:rowOff>
    </xdr:from>
    <xdr:to>
      <xdr:col>29</xdr:col>
      <xdr:colOff>13252</xdr:colOff>
      <xdr:row>17</xdr:row>
      <xdr:rowOff>59043</xdr:rowOff>
    </xdr:to>
    <xdr:sp macro="" textlink="">
      <xdr:nvSpPr>
        <xdr:cNvPr id="2" name="四角形: 角を丸くする 1">
          <a:extLst>
            <a:ext uri="{FF2B5EF4-FFF2-40B4-BE49-F238E27FC236}">
              <a16:creationId xmlns:a16="http://schemas.microsoft.com/office/drawing/2014/main" id="{5D2D937F-8A91-4477-A84D-A09B4648D0D5}"/>
            </a:ext>
          </a:extLst>
        </xdr:cNvPr>
        <xdr:cNvSpPr/>
      </xdr:nvSpPr>
      <xdr:spPr>
        <a:xfrm>
          <a:off x="10663517" y="3540278"/>
          <a:ext cx="7380000" cy="396000"/>
        </a:xfrm>
        <a:prstGeom prst="roundRect">
          <a:avLst/>
        </a:prstGeom>
        <a:solidFill>
          <a:srgbClr val="FFD1A9">
            <a:alpha val="50196"/>
          </a:srgbClr>
        </a:solidFill>
        <a:ln w="9525">
          <a:no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en-US" altLang="ja-JP" sz="1200" b="0">
              <a:solidFill>
                <a:sysClr val="windowText" lastClr="000000"/>
              </a:solidFill>
              <a:latin typeface="+mn-ea"/>
              <a:ea typeface="+mn-ea"/>
            </a:rPr>
            <a:t>1-(2). </a:t>
          </a:r>
          <a:r>
            <a:rPr kumimoji="1" lang="ja-JP" altLang="en-US" sz="1200" b="0">
              <a:solidFill>
                <a:sysClr val="windowText" lastClr="000000"/>
              </a:solidFill>
              <a:latin typeface="+mn-ea"/>
              <a:ea typeface="+mn-ea"/>
            </a:rPr>
            <a:t>様式</a:t>
          </a:r>
          <a:r>
            <a:rPr kumimoji="1" lang="en-US" altLang="ja-JP" sz="1200" b="0">
              <a:solidFill>
                <a:sysClr val="windowText" lastClr="000000"/>
              </a:solidFill>
              <a:latin typeface="+mn-ea"/>
              <a:ea typeface="+mn-ea"/>
            </a:rPr>
            <a:t>2_</a:t>
          </a:r>
          <a:r>
            <a:rPr kumimoji="1" lang="ja-JP" altLang="en-US" sz="1200" b="0">
              <a:solidFill>
                <a:sysClr val="windowText" lastClr="000000"/>
              </a:solidFill>
              <a:latin typeface="+mn-ea"/>
              <a:ea typeface="+mn-ea"/>
            </a:rPr>
            <a:t>成長投資計画書別紙</a:t>
          </a:r>
          <a:r>
            <a:rPr kumimoji="1" lang="en-US" altLang="ja-JP" sz="1200" b="0">
              <a:solidFill>
                <a:sysClr val="windowText" lastClr="000000"/>
              </a:solidFill>
              <a:latin typeface="+mn-ea"/>
              <a:ea typeface="+mn-ea"/>
            </a:rPr>
            <a:t>_</a:t>
          </a:r>
          <a:r>
            <a:rPr kumimoji="1" lang="ja-JP" altLang="en-US" sz="1200" b="0">
              <a:solidFill>
                <a:sysClr val="windowText" lastClr="000000"/>
              </a:solidFill>
              <a:latin typeface="+mn-ea"/>
              <a:ea typeface="+mn-ea"/>
            </a:rPr>
            <a:t>事業化報告</a:t>
          </a:r>
          <a:r>
            <a:rPr kumimoji="1" lang="en-US" altLang="ja-JP" sz="1200" b="0">
              <a:solidFill>
                <a:sysClr val="windowText" lastClr="000000"/>
              </a:solidFill>
              <a:latin typeface="+mn-ea"/>
              <a:ea typeface="+mn-ea"/>
            </a:rPr>
            <a:t>3</a:t>
          </a:r>
          <a:r>
            <a:rPr kumimoji="1" lang="ja-JP" altLang="en-US" sz="1200" b="0">
              <a:solidFill>
                <a:sysClr val="windowText" lastClr="000000"/>
              </a:solidFill>
              <a:latin typeface="+mn-ea"/>
              <a:ea typeface="+mn-ea"/>
            </a:rPr>
            <a:t>年目の入力枠が不足事業者分</a:t>
          </a:r>
          <a:endParaRPr kumimoji="1" lang="en-US" altLang="ja-JP" sz="1200" b="0">
            <a:solidFill>
              <a:sysClr val="windowText" lastClr="000000"/>
            </a:solidFill>
            <a:latin typeface="+mn-ea"/>
            <a:ea typeface="+mn-ea"/>
          </a:endParaRPr>
        </a:p>
      </xdr:txBody>
    </xdr:sp>
    <xdr:clientData/>
  </xdr:twoCellAnchor>
  <xdr:twoCellAnchor>
    <xdr:from>
      <xdr:col>18</xdr:col>
      <xdr:colOff>152399</xdr:colOff>
      <xdr:row>20</xdr:row>
      <xdr:rowOff>85836</xdr:rowOff>
    </xdr:from>
    <xdr:to>
      <xdr:col>29</xdr:col>
      <xdr:colOff>13252</xdr:colOff>
      <xdr:row>22</xdr:row>
      <xdr:rowOff>11189</xdr:rowOff>
    </xdr:to>
    <xdr:sp macro="" textlink="">
      <xdr:nvSpPr>
        <xdr:cNvPr id="3" name="四角形: 角を丸くする 2">
          <a:extLst>
            <a:ext uri="{FF2B5EF4-FFF2-40B4-BE49-F238E27FC236}">
              <a16:creationId xmlns:a16="http://schemas.microsoft.com/office/drawing/2014/main" id="{8E3334F8-DAF4-48B0-AB52-0A31310867C2}"/>
            </a:ext>
          </a:extLst>
        </xdr:cNvPr>
        <xdr:cNvSpPr/>
      </xdr:nvSpPr>
      <xdr:spPr>
        <a:xfrm>
          <a:off x="10663517" y="4669042"/>
          <a:ext cx="7380000" cy="396000"/>
        </a:xfrm>
        <a:prstGeom prst="roundRect">
          <a:avLst/>
        </a:prstGeom>
        <a:solidFill>
          <a:srgbClr val="FFD1A9">
            <a:alpha val="50196"/>
          </a:srgbClr>
        </a:solidFill>
        <a:ln w="9525">
          <a:no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en-US" altLang="ja-JP" sz="1200" b="0">
              <a:solidFill>
                <a:sysClr val="windowText" lastClr="000000"/>
              </a:solidFill>
              <a:latin typeface="+mn-ea"/>
              <a:ea typeface="+mn-ea"/>
            </a:rPr>
            <a:t>3-(2). </a:t>
          </a:r>
          <a:r>
            <a:rPr kumimoji="1" lang="ja-JP" altLang="en-US" sz="1200" b="0">
              <a:solidFill>
                <a:sysClr val="windowText" lastClr="000000"/>
              </a:solidFill>
              <a:latin typeface="+mn-ea"/>
              <a:ea typeface="+mn-ea"/>
            </a:rPr>
            <a:t>様式</a:t>
          </a:r>
          <a:r>
            <a:rPr kumimoji="1" lang="en-US" altLang="ja-JP" sz="1200" b="0">
              <a:solidFill>
                <a:sysClr val="windowText" lastClr="000000"/>
              </a:solidFill>
              <a:latin typeface="+mn-ea"/>
              <a:ea typeface="+mn-ea"/>
            </a:rPr>
            <a:t>2_</a:t>
          </a:r>
          <a:r>
            <a:rPr kumimoji="1" lang="ja-JP" altLang="en-US" sz="1200" b="0">
              <a:solidFill>
                <a:sysClr val="windowText" lastClr="000000"/>
              </a:solidFill>
              <a:latin typeface="+mn-ea"/>
              <a:ea typeface="+mn-ea"/>
            </a:rPr>
            <a:t>成長投資計画書別紙</a:t>
          </a:r>
          <a:r>
            <a:rPr kumimoji="1" lang="en-US" altLang="ja-JP" sz="1200" b="0">
              <a:solidFill>
                <a:sysClr val="windowText" lastClr="000000"/>
              </a:solidFill>
              <a:latin typeface="+mn-ea"/>
              <a:ea typeface="+mn-ea"/>
            </a:rPr>
            <a:t>_</a:t>
          </a:r>
          <a:r>
            <a:rPr kumimoji="1" lang="ja-JP" altLang="en-US" sz="1200" b="0">
              <a:solidFill>
                <a:sysClr val="windowText" lastClr="000000"/>
              </a:solidFill>
              <a:latin typeface="+mn-ea"/>
              <a:ea typeface="+mn-ea"/>
            </a:rPr>
            <a:t>事業化報告</a:t>
          </a:r>
          <a:r>
            <a:rPr kumimoji="1" lang="en-US" altLang="ja-JP" sz="1200" b="0">
              <a:solidFill>
                <a:sysClr val="windowText" lastClr="000000"/>
              </a:solidFill>
              <a:latin typeface="+mn-ea"/>
              <a:ea typeface="+mn-ea"/>
            </a:rPr>
            <a:t>3</a:t>
          </a:r>
          <a:r>
            <a:rPr kumimoji="1" lang="ja-JP" altLang="en-US" sz="1200" b="0">
              <a:solidFill>
                <a:sysClr val="windowText" lastClr="000000"/>
              </a:solidFill>
              <a:latin typeface="+mn-ea"/>
              <a:ea typeface="+mn-ea"/>
            </a:rPr>
            <a:t>年目の入力枠が不足事業者分</a:t>
          </a:r>
          <a:r>
            <a:rPr kumimoji="1" lang="en-US" altLang="ja-JP" sz="1200" b="0">
              <a:solidFill>
                <a:sysClr val="windowText" lastClr="000000"/>
              </a:solidFill>
              <a:latin typeface="+mn-ea"/>
              <a:ea typeface="+mn-ea"/>
            </a:rPr>
            <a:t>_</a:t>
          </a:r>
          <a:r>
            <a:rPr kumimoji="1" lang="ja-JP" altLang="en-US" sz="1200" b="0">
              <a:solidFill>
                <a:sysClr val="windowText" lastClr="000000"/>
              </a:solidFill>
              <a:latin typeface="+mn-ea"/>
              <a:ea typeface="+mn-ea"/>
            </a:rPr>
            <a:t>拠点別情報なし</a:t>
          </a:r>
          <a:endParaRPr kumimoji="1" lang="en-US" altLang="ja-JP" sz="1200" b="0">
            <a:solidFill>
              <a:sysClr val="windowText" lastClr="000000"/>
            </a:solidFill>
            <a:latin typeface="+mn-ea"/>
            <a:ea typeface="+mn-ea"/>
          </a:endParaRPr>
        </a:p>
      </xdr:txBody>
    </xdr:sp>
    <xdr:clientData/>
  </xdr:twoCellAnchor>
  <xdr:twoCellAnchor>
    <xdr:from>
      <xdr:col>18</xdr:col>
      <xdr:colOff>152399</xdr:colOff>
      <xdr:row>17</xdr:row>
      <xdr:rowOff>226760</xdr:rowOff>
    </xdr:from>
    <xdr:to>
      <xdr:col>29</xdr:col>
      <xdr:colOff>13252</xdr:colOff>
      <xdr:row>19</xdr:row>
      <xdr:rowOff>152113</xdr:rowOff>
    </xdr:to>
    <xdr:sp macro="" textlink="">
      <xdr:nvSpPr>
        <xdr:cNvPr id="4" name="四角形: 角を丸くする 3">
          <a:extLst>
            <a:ext uri="{FF2B5EF4-FFF2-40B4-BE49-F238E27FC236}">
              <a16:creationId xmlns:a16="http://schemas.microsoft.com/office/drawing/2014/main" id="{65273222-AEEF-4D38-8113-7CC1274F954D}"/>
            </a:ext>
          </a:extLst>
        </xdr:cNvPr>
        <xdr:cNvSpPr/>
      </xdr:nvSpPr>
      <xdr:spPr>
        <a:xfrm>
          <a:off x="10663517" y="4103995"/>
          <a:ext cx="7380000" cy="396000"/>
        </a:xfrm>
        <a:prstGeom prst="roundRect">
          <a:avLst/>
        </a:prstGeom>
        <a:solidFill>
          <a:srgbClr val="FFD1A9">
            <a:alpha val="50196"/>
          </a:srgbClr>
        </a:solidFill>
        <a:ln w="9525">
          <a:no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en-US" altLang="ja-JP" sz="1200" b="0">
              <a:solidFill>
                <a:sysClr val="windowText" lastClr="000000"/>
              </a:solidFill>
              <a:latin typeface="+mn-ea"/>
              <a:ea typeface="+mn-ea"/>
            </a:rPr>
            <a:t>1-(2). </a:t>
          </a:r>
          <a:r>
            <a:rPr kumimoji="1" lang="ja-JP" altLang="en-US" sz="1200" b="0">
              <a:solidFill>
                <a:sysClr val="windowText" lastClr="000000"/>
              </a:solidFill>
              <a:latin typeface="+mn-ea"/>
              <a:ea typeface="+mn-ea"/>
            </a:rPr>
            <a:t>様式</a:t>
          </a:r>
          <a:r>
            <a:rPr kumimoji="1" lang="en-US" altLang="ja-JP" sz="1200" b="0">
              <a:solidFill>
                <a:sysClr val="windowText" lastClr="000000"/>
              </a:solidFill>
              <a:latin typeface="+mn-ea"/>
              <a:ea typeface="+mn-ea"/>
            </a:rPr>
            <a:t>2_</a:t>
          </a:r>
          <a:r>
            <a:rPr kumimoji="1" lang="ja-JP" altLang="en-US" sz="1200" b="0">
              <a:solidFill>
                <a:sysClr val="windowText" lastClr="000000"/>
              </a:solidFill>
              <a:latin typeface="+mn-ea"/>
              <a:ea typeface="+mn-ea"/>
            </a:rPr>
            <a:t>成長投資計画書別紙</a:t>
          </a:r>
          <a:r>
            <a:rPr kumimoji="1" lang="en-US" altLang="ja-JP" sz="1200" b="0">
              <a:solidFill>
                <a:sysClr val="windowText" lastClr="000000"/>
              </a:solidFill>
              <a:latin typeface="+mn-ea"/>
              <a:ea typeface="+mn-ea"/>
            </a:rPr>
            <a:t>_</a:t>
          </a:r>
          <a:r>
            <a:rPr kumimoji="1" lang="ja-JP" altLang="en-US" sz="1200" b="0">
              <a:solidFill>
                <a:sysClr val="windowText" lastClr="000000"/>
              </a:solidFill>
              <a:latin typeface="+mn-ea"/>
              <a:ea typeface="+mn-ea"/>
            </a:rPr>
            <a:t>事業化報告</a:t>
          </a:r>
          <a:r>
            <a:rPr kumimoji="1" lang="en-US" altLang="ja-JP" sz="1200" b="0">
              <a:solidFill>
                <a:sysClr val="windowText" lastClr="000000"/>
              </a:solidFill>
              <a:latin typeface="+mn-ea"/>
              <a:ea typeface="+mn-ea"/>
            </a:rPr>
            <a:t>3</a:t>
          </a:r>
          <a:r>
            <a:rPr kumimoji="1" lang="ja-JP" altLang="en-US" sz="1200" b="0">
              <a:solidFill>
                <a:sysClr val="windowText" lastClr="000000"/>
              </a:solidFill>
              <a:latin typeface="+mn-ea"/>
              <a:ea typeface="+mn-ea"/>
            </a:rPr>
            <a:t>年目の入力枠が不足事業者分</a:t>
          </a:r>
          <a:endParaRPr kumimoji="1" lang="en-US" altLang="ja-JP" sz="1200" b="0">
            <a:solidFill>
              <a:sysClr val="windowText" lastClr="000000"/>
            </a:solidFill>
            <a:latin typeface="+mn-ea"/>
            <a:ea typeface="+mn-ea"/>
          </a:endParaRPr>
        </a:p>
      </xdr:txBody>
    </xdr:sp>
    <xdr:clientData/>
  </xdr:twoCellAnchor>
  <xdr:twoCellAnchor>
    <xdr:from>
      <xdr:col>18</xdr:col>
      <xdr:colOff>152399</xdr:colOff>
      <xdr:row>25</xdr:row>
      <xdr:rowOff>36651</xdr:rowOff>
    </xdr:from>
    <xdr:to>
      <xdr:col>29</xdr:col>
      <xdr:colOff>13252</xdr:colOff>
      <xdr:row>26</xdr:row>
      <xdr:rowOff>197328</xdr:rowOff>
    </xdr:to>
    <xdr:sp macro="" textlink="">
      <xdr:nvSpPr>
        <xdr:cNvPr id="8" name="四角形: 角を丸くする 7">
          <a:extLst>
            <a:ext uri="{FF2B5EF4-FFF2-40B4-BE49-F238E27FC236}">
              <a16:creationId xmlns:a16="http://schemas.microsoft.com/office/drawing/2014/main" id="{B288EDB0-F42B-4DEF-AAE5-34368C284367}"/>
            </a:ext>
          </a:extLst>
        </xdr:cNvPr>
        <xdr:cNvSpPr/>
      </xdr:nvSpPr>
      <xdr:spPr>
        <a:xfrm>
          <a:off x="10663517" y="5796475"/>
          <a:ext cx="7380000" cy="396000"/>
        </a:xfrm>
        <a:prstGeom prst="roundRect">
          <a:avLst/>
        </a:prstGeom>
        <a:solidFill>
          <a:srgbClr val="FFD1A9">
            <a:alpha val="50196"/>
          </a:srgbClr>
        </a:solidFill>
        <a:ln w="9525">
          <a:no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en-US" altLang="ja-JP" sz="1200" b="0">
              <a:solidFill>
                <a:sysClr val="windowText" lastClr="000000"/>
              </a:solidFill>
              <a:latin typeface="+mn-ea"/>
              <a:ea typeface="+mn-ea"/>
            </a:rPr>
            <a:t>4-(2). </a:t>
          </a:r>
          <a:r>
            <a:rPr kumimoji="1" lang="ja-JP" altLang="en-US" sz="1200" b="0">
              <a:solidFill>
                <a:sysClr val="windowText" lastClr="000000"/>
              </a:solidFill>
              <a:latin typeface="+mn-ea"/>
              <a:ea typeface="+mn-ea"/>
            </a:rPr>
            <a:t>様式</a:t>
          </a:r>
          <a:r>
            <a:rPr kumimoji="1" lang="en-US" altLang="ja-JP" sz="1200" b="0">
              <a:solidFill>
                <a:sysClr val="windowText" lastClr="000000"/>
              </a:solidFill>
              <a:latin typeface="+mn-ea"/>
              <a:ea typeface="+mn-ea"/>
            </a:rPr>
            <a:t>2_</a:t>
          </a:r>
          <a:r>
            <a:rPr kumimoji="1" lang="ja-JP" altLang="en-US" sz="1200" b="0">
              <a:solidFill>
                <a:sysClr val="windowText" lastClr="000000"/>
              </a:solidFill>
              <a:latin typeface="+mn-ea"/>
              <a:ea typeface="+mn-ea"/>
            </a:rPr>
            <a:t>成長投資計画書別紙</a:t>
          </a:r>
          <a:r>
            <a:rPr kumimoji="1" lang="en-US" altLang="ja-JP" sz="1200" b="0">
              <a:solidFill>
                <a:sysClr val="windowText" lastClr="000000"/>
              </a:solidFill>
              <a:latin typeface="+mn-ea"/>
              <a:ea typeface="+mn-ea"/>
            </a:rPr>
            <a:t>_</a:t>
          </a:r>
          <a:r>
            <a:rPr kumimoji="1" lang="ja-JP" altLang="en-US" sz="1200" b="0">
              <a:solidFill>
                <a:sysClr val="windowText" lastClr="000000"/>
              </a:solidFill>
              <a:latin typeface="+mn-ea"/>
              <a:ea typeface="+mn-ea"/>
            </a:rPr>
            <a:t>事業化報告</a:t>
          </a:r>
          <a:r>
            <a:rPr kumimoji="1" lang="en-US" altLang="ja-JP" sz="1200" b="0">
              <a:solidFill>
                <a:sysClr val="windowText" lastClr="000000"/>
              </a:solidFill>
              <a:latin typeface="+mn-ea"/>
              <a:ea typeface="+mn-ea"/>
            </a:rPr>
            <a:t>3</a:t>
          </a:r>
          <a:r>
            <a:rPr kumimoji="1" lang="ja-JP" altLang="en-US" sz="1200" b="0">
              <a:solidFill>
                <a:sysClr val="windowText" lastClr="000000"/>
              </a:solidFill>
              <a:latin typeface="+mn-ea"/>
              <a:ea typeface="+mn-ea"/>
            </a:rPr>
            <a:t>年目の入力枠が不足事業者分</a:t>
          </a:r>
          <a:r>
            <a:rPr kumimoji="1" lang="en-US" altLang="ja-JP" sz="1200" b="0">
              <a:solidFill>
                <a:sysClr val="windowText" lastClr="000000"/>
              </a:solidFill>
              <a:latin typeface="+mn-ea"/>
              <a:ea typeface="+mn-ea"/>
            </a:rPr>
            <a:t>_7</a:t>
          </a:r>
          <a:r>
            <a:rPr kumimoji="1" lang="ja-JP" altLang="en-US" sz="1200" b="0">
              <a:solidFill>
                <a:sysClr val="windowText" lastClr="000000"/>
              </a:solidFill>
              <a:latin typeface="+mn-ea"/>
              <a:ea typeface="+mn-ea"/>
            </a:rPr>
            <a:t>拠点以上</a:t>
          </a:r>
          <a:r>
            <a:rPr kumimoji="1" lang="en-US" altLang="ja-JP" sz="1200" b="0">
              <a:solidFill>
                <a:sysClr val="windowText" lastClr="000000"/>
              </a:solidFill>
              <a:latin typeface="+mn-ea"/>
              <a:ea typeface="+mn-ea"/>
            </a:rPr>
            <a:t>_</a:t>
          </a:r>
          <a:r>
            <a:rPr kumimoji="1" lang="ja-JP" altLang="en-US" sz="1200" b="0">
              <a:solidFill>
                <a:sysClr val="windowText" lastClr="000000"/>
              </a:solidFill>
              <a:latin typeface="+mn-ea"/>
              <a:ea typeface="+mn-ea"/>
            </a:rPr>
            <a:t>拠点別情報なし</a:t>
          </a:r>
          <a:endParaRPr kumimoji="1" lang="en-US" altLang="ja-JP" sz="1200" b="0">
            <a:solidFill>
              <a:sysClr val="windowText" lastClr="000000"/>
            </a:solidFill>
            <a:latin typeface="+mn-ea"/>
            <a:ea typeface="+mn-ea"/>
          </a:endParaRPr>
        </a:p>
      </xdr:txBody>
    </xdr:sp>
    <xdr:clientData/>
  </xdr:twoCellAnchor>
  <xdr:twoCellAnchor>
    <xdr:from>
      <xdr:col>18</xdr:col>
      <xdr:colOff>152399</xdr:colOff>
      <xdr:row>22</xdr:row>
      <xdr:rowOff>178906</xdr:rowOff>
    </xdr:from>
    <xdr:to>
      <xdr:col>29</xdr:col>
      <xdr:colOff>13252</xdr:colOff>
      <xdr:row>24</xdr:row>
      <xdr:rowOff>104259</xdr:rowOff>
    </xdr:to>
    <xdr:sp macro="" textlink="">
      <xdr:nvSpPr>
        <xdr:cNvPr id="9" name="四角形: 角を丸くする 8">
          <a:extLst>
            <a:ext uri="{FF2B5EF4-FFF2-40B4-BE49-F238E27FC236}">
              <a16:creationId xmlns:a16="http://schemas.microsoft.com/office/drawing/2014/main" id="{3A3E1D62-0C13-404D-ADE2-939626C90C20}"/>
            </a:ext>
          </a:extLst>
        </xdr:cNvPr>
        <xdr:cNvSpPr/>
      </xdr:nvSpPr>
      <xdr:spPr>
        <a:xfrm>
          <a:off x="10663517" y="5232759"/>
          <a:ext cx="7380000" cy="396000"/>
        </a:xfrm>
        <a:prstGeom prst="roundRect">
          <a:avLst/>
        </a:prstGeom>
        <a:solidFill>
          <a:srgbClr val="FFD1A9">
            <a:alpha val="50196"/>
          </a:srgbClr>
        </a:solidFill>
        <a:ln w="9525">
          <a:no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en-US" altLang="ja-JP" sz="1200" b="0">
              <a:solidFill>
                <a:sysClr val="windowText" lastClr="000000"/>
              </a:solidFill>
              <a:latin typeface="+mn-ea"/>
              <a:ea typeface="+mn-ea"/>
            </a:rPr>
            <a:t>2-(2). </a:t>
          </a:r>
          <a:r>
            <a:rPr kumimoji="1" lang="ja-JP" altLang="en-US" sz="1200" b="0">
              <a:solidFill>
                <a:sysClr val="windowText" lastClr="000000"/>
              </a:solidFill>
              <a:latin typeface="+mn-ea"/>
              <a:ea typeface="+mn-ea"/>
            </a:rPr>
            <a:t>様式</a:t>
          </a:r>
          <a:r>
            <a:rPr kumimoji="1" lang="en-US" altLang="ja-JP" sz="1200" b="0">
              <a:solidFill>
                <a:sysClr val="windowText" lastClr="000000"/>
              </a:solidFill>
              <a:latin typeface="+mn-ea"/>
              <a:ea typeface="+mn-ea"/>
            </a:rPr>
            <a:t>2_</a:t>
          </a:r>
          <a:r>
            <a:rPr kumimoji="1" lang="ja-JP" altLang="en-US" sz="1200" b="0">
              <a:solidFill>
                <a:sysClr val="windowText" lastClr="000000"/>
              </a:solidFill>
              <a:latin typeface="+mn-ea"/>
              <a:ea typeface="+mn-ea"/>
            </a:rPr>
            <a:t>成長投資計画書別紙</a:t>
          </a:r>
          <a:r>
            <a:rPr kumimoji="1" lang="en-US" altLang="ja-JP" sz="1200" b="0">
              <a:solidFill>
                <a:sysClr val="windowText" lastClr="000000"/>
              </a:solidFill>
              <a:latin typeface="+mn-ea"/>
              <a:ea typeface="+mn-ea"/>
            </a:rPr>
            <a:t>_</a:t>
          </a:r>
          <a:r>
            <a:rPr kumimoji="1" lang="ja-JP" altLang="en-US" sz="1200" b="0">
              <a:solidFill>
                <a:sysClr val="windowText" lastClr="000000"/>
              </a:solidFill>
              <a:latin typeface="+mn-ea"/>
              <a:ea typeface="+mn-ea"/>
            </a:rPr>
            <a:t>事業化報告</a:t>
          </a:r>
          <a:r>
            <a:rPr kumimoji="1" lang="en-US" altLang="ja-JP" sz="1200" b="0">
              <a:solidFill>
                <a:sysClr val="windowText" lastClr="000000"/>
              </a:solidFill>
              <a:latin typeface="+mn-ea"/>
              <a:ea typeface="+mn-ea"/>
            </a:rPr>
            <a:t>3</a:t>
          </a:r>
          <a:r>
            <a:rPr kumimoji="1" lang="ja-JP" altLang="en-US" sz="1200" b="0">
              <a:solidFill>
                <a:sysClr val="windowText" lastClr="000000"/>
              </a:solidFill>
              <a:latin typeface="+mn-ea"/>
              <a:ea typeface="+mn-ea"/>
            </a:rPr>
            <a:t>年目の入力枠が不足事業者分</a:t>
          </a:r>
          <a:r>
            <a:rPr kumimoji="1" lang="en-US" altLang="ja-JP" sz="1200" b="0">
              <a:solidFill>
                <a:sysClr val="windowText" lastClr="000000"/>
              </a:solidFill>
              <a:latin typeface="+mn-ea"/>
              <a:ea typeface="+mn-ea"/>
            </a:rPr>
            <a:t>_7</a:t>
          </a:r>
          <a:r>
            <a:rPr kumimoji="1" lang="ja-JP" altLang="en-US" sz="1200" b="0">
              <a:solidFill>
                <a:sysClr val="windowText" lastClr="000000"/>
              </a:solidFill>
              <a:latin typeface="+mn-ea"/>
              <a:ea typeface="+mn-ea"/>
            </a:rPr>
            <a:t>拠点以上</a:t>
          </a:r>
          <a:endParaRPr kumimoji="1" lang="en-US" altLang="ja-JP" sz="1200" b="0">
            <a:solidFill>
              <a:sysClr val="windowText" lastClr="000000"/>
            </a:solidFill>
            <a:latin typeface="+mn-ea"/>
            <a:ea typeface="+mn-ea"/>
          </a:endParaRPr>
        </a:p>
      </xdr:txBody>
    </xdr:sp>
    <xdr:clientData/>
  </xdr:twoCellAnchor>
  <xdr:twoCellAnchor>
    <xdr:from>
      <xdr:col>18</xdr:col>
      <xdr:colOff>152399</xdr:colOff>
      <xdr:row>14</xdr:row>
      <xdr:rowOff>183802</xdr:rowOff>
    </xdr:from>
    <xdr:to>
      <xdr:col>29</xdr:col>
      <xdr:colOff>13252</xdr:colOff>
      <xdr:row>14</xdr:row>
      <xdr:rowOff>183802</xdr:rowOff>
    </xdr:to>
    <xdr:cxnSp macro="">
      <xdr:nvCxnSpPr>
        <xdr:cNvPr id="10" name="直線コネクタ 9">
          <a:extLst>
            <a:ext uri="{FF2B5EF4-FFF2-40B4-BE49-F238E27FC236}">
              <a16:creationId xmlns:a16="http://schemas.microsoft.com/office/drawing/2014/main" id="{11785D86-6BE0-455A-9AB7-01019939F1D0}"/>
            </a:ext>
          </a:extLst>
        </xdr:cNvPr>
        <xdr:cNvCxnSpPr/>
      </xdr:nvCxnSpPr>
      <xdr:spPr>
        <a:xfrm>
          <a:off x="10663517" y="3355067"/>
          <a:ext cx="7380000" cy="0"/>
        </a:xfrm>
        <a:prstGeom prst="line">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152399</xdr:colOff>
      <xdr:row>11</xdr:row>
      <xdr:rowOff>78442</xdr:rowOff>
    </xdr:from>
    <xdr:to>
      <xdr:col>29</xdr:col>
      <xdr:colOff>13252</xdr:colOff>
      <xdr:row>14</xdr:row>
      <xdr:rowOff>165129</xdr:rowOff>
    </xdr:to>
    <xdr:sp macro="" textlink="">
      <xdr:nvSpPr>
        <xdr:cNvPr id="11" name="正方形/長方形 10">
          <a:extLst>
            <a:ext uri="{FF2B5EF4-FFF2-40B4-BE49-F238E27FC236}">
              <a16:creationId xmlns:a16="http://schemas.microsoft.com/office/drawing/2014/main" id="{0207358B-1FA6-409F-A4BF-EFDB7BC5CBB4}"/>
            </a:ext>
          </a:extLst>
        </xdr:cNvPr>
        <xdr:cNvSpPr/>
      </xdr:nvSpPr>
      <xdr:spPr>
        <a:xfrm>
          <a:off x="10663517" y="2543736"/>
          <a:ext cx="7380000" cy="792658"/>
        </a:xfrm>
        <a:prstGeom prst="rect">
          <a:avLst/>
        </a:prstGeom>
        <a:no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b"/>
        <a:lstStyle/>
        <a:p>
          <a:pPr algn="l"/>
          <a:r>
            <a:rPr kumimoji="1" lang="ja-JP" altLang="en-US" sz="1200" b="1">
              <a:solidFill>
                <a:sysClr val="windowText" lastClr="000000"/>
              </a:solidFill>
              <a:latin typeface="+mn-ea"/>
              <a:ea typeface="+mn-ea"/>
            </a:rPr>
            <a:t>固有事情対応版</a:t>
          </a:r>
          <a:r>
            <a:rPr kumimoji="1" lang="ja-JP" altLang="en-US" sz="1100" b="0">
              <a:solidFill>
                <a:sysClr val="windowText" lastClr="000000"/>
              </a:solidFill>
              <a:latin typeface="+mn-ea"/>
              <a:ea typeface="+mn-ea"/>
            </a:rPr>
            <a:t>：以下に該当する事情により左記タイプで不都合がある場合は、</a:t>
          </a:r>
          <a:r>
            <a:rPr kumimoji="1" lang="en-US" altLang="ja-JP" sz="1100" b="0">
              <a:solidFill>
                <a:sysClr val="windowText" lastClr="000000"/>
              </a:solidFill>
              <a:latin typeface="+mn-ea"/>
              <a:ea typeface="+mn-ea"/>
            </a:rPr>
            <a:t>x-(2)</a:t>
          </a:r>
          <a:r>
            <a:rPr kumimoji="1" lang="ja-JP" altLang="en-US" sz="1100" b="0">
              <a:solidFill>
                <a:sysClr val="windowText" lastClr="000000"/>
              </a:solidFill>
              <a:latin typeface="+mn-ea"/>
              <a:ea typeface="+mn-ea"/>
            </a:rPr>
            <a:t>を使用ください。</a:t>
          </a:r>
          <a:endParaRPr kumimoji="1" lang="en-US" altLang="ja-JP" sz="1100" b="0">
            <a:solidFill>
              <a:sysClr val="windowText" lastClr="000000"/>
            </a:solidFill>
            <a:latin typeface="+mn-ea"/>
            <a:ea typeface="+mn-ea"/>
          </a:endParaRPr>
        </a:p>
        <a:p>
          <a:pPr algn="l"/>
          <a:r>
            <a:rPr kumimoji="1" lang="ja-JP" altLang="en-US" sz="1100" b="0">
              <a:solidFill>
                <a:sysClr val="windowText" lastClr="000000"/>
              </a:solidFill>
              <a:latin typeface="+mn-ea"/>
              <a:ea typeface="+mn-ea"/>
            </a:rPr>
            <a:t>・事業開始年度の都合により、事業化報告</a:t>
          </a:r>
          <a:r>
            <a:rPr kumimoji="1" lang="en-US" altLang="ja-JP" sz="1100" b="0">
              <a:solidFill>
                <a:sysClr val="windowText" lastClr="000000"/>
              </a:solidFill>
              <a:latin typeface="+mn-ea"/>
              <a:ea typeface="+mn-ea"/>
            </a:rPr>
            <a:t>3</a:t>
          </a:r>
          <a:r>
            <a:rPr kumimoji="1" lang="ja-JP" altLang="en-US" sz="1100" b="0">
              <a:solidFill>
                <a:sysClr val="windowText" lastClr="000000"/>
              </a:solidFill>
              <a:latin typeface="+mn-ea"/>
              <a:ea typeface="+mn-ea"/>
            </a:rPr>
            <a:t>年目の入力枠が不足する場合</a:t>
          </a:r>
          <a:endParaRPr kumimoji="1" lang="en-US" altLang="ja-JP" sz="1100" b="0">
            <a:solidFill>
              <a:sysClr val="windowText" lastClr="000000"/>
            </a:solidFill>
            <a:latin typeface="+mn-ea"/>
            <a:ea typeface="+mn-ea"/>
          </a:endParaRPr>
        </a:p>
        <a:p>
          <a:pPr algn="l"/>
          <a:r>
            <a:rPr kumimoji="1" lang="ja-JP" altLang="en-US" sz="1100" b="0">
              <a:solidFill>
                <a:sysClr val="windowText" lastClr="000000"/>
              </a:solidFill>
              <a:latin typeface="+mn-ea"/>
              <a:ea typeface="+mn-ea"/>
            </a:rPr>
            <a:t>・補助事業に係る従業員がいない場合（従業員数に</a:t>
          </a:r>
          <a:r>
            <a:rPr kumimoji="1" lang="en-US" altLang="ja-JP" sz="1100" b="0">
              <a:solidFill>
                <a:sysClr val="windowText" lastClr="000000"/>
              </a:solidFill>
              <a:latin typeface="+mn-ea"/>
              <a:ea typeface="+mn-ea"/>
            </a:rPr>
            <a:t>0</a:t>
          </a:r>
          <a:r>
            <a:rPr kumimoji="1" lang="ja-JP" altLang="en-US" sz="1100" b="0">
              <a:solidFill>
                <a:sysClr val="windowText" lastClr="000000"/>
              </a:solidFill>
              <a:latin typeface="+mn-ea"/>
              <a:ea typeface="+mn-ea"/>
            </a:rPr>
            <a:t>を入力することで充足チェックの対象外とします）</a:t>
          </a:r>
          <a:endParaRPr kumimoji="1" lang="en-US" altLang="ja-JP" sz="1100" b="0">
            <a:solidFill>
              <a:sysClr val="windowText" lastClr="000000"/>
            </a:solidFill>
            <a:latin typeface="+mn-ea"/>
            <a:ea typeface="+mn-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280148</xdr:colOff>
      <xdr:row>3</xdr:row>
      <xdr:rowOff>0</xdr:rowOff>
    </xdr:from>
    <xdr:to>
      <xdr:col>2</xdr:col>
      <xdr:colOff>1643117</xdr:colOff>
      <xdr:row>4</xdr:row>
      <xdr:rowOff>14294</xdr:rowOff>
    </xdr:to>
    <xdr:grpSp>
      <xdr:nvGrpSpPr>
        <xdr:cNvPr id="2" name="グループ化 1">
          <a:extLst>
            <a:ext uri="{FF2B5EF4-FFF2-40B4-BE49-F238E27FC236}">
              <a16:creationId xmlns:a16="http://schemas.microsoft.com/office/drawing/2014/main" id="{39050C3A-9B1C-4517-9E8E-AA4D8B688193}"/>
            </a:ext>
          </a:extLst>
        </xdr:cNvPr>
        <xdr:cNvGrpSpPr/>
      </xdr:nvGrpSpPr>
      <xdr:grpSpPr>
        <a:xfrm>
          <a:off x="504266" y="582706"/>
          <a:ext cx="2606822" cy="216000"/>
          <a:chOff x="10186146" y="579822"/>
          <a:chExt cx="2606822" cy="216000"/>
        </a:xfrm>
      </xdr:grpSpPr>
      <xdr:sp macro="" textlink="">
        <xdr:nvSpPr>
          <xdr:cNvPr id="3" name="テキスト ボックス 2">
            <a:extLst>
              <a:ext uri="{FF2B5EF4-FFF2-40B4-BE49-F238E27FC236}">
                <a16:creationId xmlns:a16="http://schemas.microsoft.com/office/drawing/2014/main" id="{C0B3DAC1-22C7-E630-7EF4-EF30B8994B3D}"/>
              </a:ext>
            </a:extLst>
          </xdr:cNvPr>
          <xdr:cNvSpPr txBox="1"/>
        </xdr:nvSpPr>
        <xdr:spPr>
          <a:xfrm>
            <a:off x="10186146" y="579822"/>
            <a:ext cx="792000" cy="21600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23B976D0-CB18-1C6C-0C65-6780C706F507}"/>
              </a:ext>
            </a:extLst>
          </xdr:cNvPr>
          <xdr:cNvSpPr txBox="1"/>
        </xdr:nvSpPr>
        <xdr:spPr>
          <a:xfrm>
            <a:off x="10992968" y="580804"/>
            <a:ext cx="180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a:t>
            </a:r>
          </a:p>
        </xdr:txBody>
      </xdr:sp>
    </xdr:grpSp>
    <xdr:clientData/>
  </xdr:twoCellAnchor>
  <xdr:twoCellAnchor>
    <xdr:from>
      <xdr:col>3</xdr:col>
      <xdr:colOff>145678</xdr:colOff>
      <xdr:row>8</xdr:row>
      <xdr:rowOff>116538</xdr:rowOff>
    </xdr:from>
    <xdr:to>
      <xdr:col>3</xdr:col>
      <xdr:colOff>3205678</xdr:colOff>
      <xdr:row>10</xdr:row>
      <xdr:rowOff>276950</xdr:rowOff>
    </xdr:to>
    <xdr:sp macro="" textlink="">
      <xdr:nvSpPr>
        <xdr:cNvPr id="5" name="吹き出し: 角を丸めた四角形 4">
          <a:extLst>
            <a:ext uri="{FF2B5EF4-FFF2-40B4-BE49-F238E27FC236}">
              <a16:creationId xmlns:a16="http://schemas.microsoft.com/office/drawing/2014/main" id="{C993B1A3-EB96-4F6D-9166-68E08088C82C}"/>
            </a:ext>
          </a:extLst>
        </xdr:cNvPr>
        <xdr:cNvSpPr/>
      </xdr:nvSpPr>
      <xdr:spPr>
        <a:xfrm>
          <a:off x="3406590" y="2245656"/>
          <a:ext cx="3060000" cy="900000"/>
        </a:xfrm>
        <a:prstGeom prst="wedgeRoundRectCallout">
          <a:avLst>
            <a:gd name="adj1" fmla="val -31435"/>
            <a:gd name="adj2" fmla="val -78657"/>
            <a:gd name="adj3" fmla="val 16667"/>
          </a:avLst>
        </a:prstGeom>
        <a:solidFill>
          <a:srgbClr val="FFCEA9"/>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ja-JP" altLang="en-US" sz="1200">
              <a:solidFill>
                <a:sysClr val="windowText" lastClr="000000"/>
              </a:solidFill>
              <a:latin typeface="+mn-ea"/>
              <a:ea typeface="+mn-ea"/>
            </a:rPr>
            <a:t>入力内容が以下項目に反映されます。</a:t>
          </a:r>
          <a:endParaRPr kumimoji="1" lang="en-US" altLang="ja-JP" sz="1200">
            <a:solidFill>
              <a:sysClr val="windowText" lastClr="000000"/>
            </a:solidFill>
            <a:latin typeface="+mn-ea"/>
            <a:ea typeface="+mn-ea"/>
          </a:endParaRPr>
        </a:p>
        <a:p>
          <a:pPr algn="l"/>
          <a:r>
            <a:rPr kumimoji="1" lang="ja-JP" altLang="en-US" sz="1200">
              <a:solidFill>
                <a:sysClr val="windowText" lastClr="000000"/>
              </a:solidFill>
              <a:latin typeface="+mn-ea"/>
              <a:ea typeface="+mn-ea"/>
            </a:rPr>
            <a:t>・②補助事業情報シートの「事業者名」</a:t>
          </a:r>
          <a:endParaRPr kumimoji="1" lang="en-US" altLang="ja-JP" sz="1200">
            <a:solidFill>
              <a:sysClr val="windowText" lastClr="000000"/>
            </a:solidFill>
            <a:latin typeface="+mn-ea"/>
            <a:ea typeface="+mn-ea"/>
          </a:endParaRPr>
        </a:p>
        <a:p>
          <a:pPr algn="l"/>
          <a:r>
            <a:rPr kumimoji="1" lang="ja-JP" altLang="en-US" sz="1200">
              <a:solidFill>
                <a:sysClr val="windowText" lastClr="000000"/>
              </a:solidFill>
              <a:latin typeface="+mn-ea"/>
              <a:ea typeface="+mn-ea"/>
            </a:rPr>
            <a:t>・③経費明細書シートの「事業者名」</a:t>
          </a:r>
          <a:endParaRPr kumimoji="1" lang="en-US" altLang="ja-JP" sz="1200">
            <a:solidFill>
              <a:sysClr val="windowText" lastClr="000000"/>
            </a:solidFill>
            <a:latin typeface="+mn-ea"/>
            <a:ea typeface="+mn-ea"/>
          </a:endParaRPr>
        </a:p>
      </xdr:txBody>
    </xdr:sp>
    <xdr:clientData/>
  </xdr:twoCellAnchor>
  <xdr:twoCellAnchor>
    <xdr:from>
      <xdr:col>3</xdr:col>
      <xdr:colOff>419100</xdr:colOff>
      <xdr:row>16</xdr:row>
      <xdr:rowOff>105333</xdr:rowOff>
    </xdr:from>
    <xdr:to>
      <xdr:col>11</xdr:col>
      <xdr:colOff>486688</xdr:colOff>
      <xdr:row>22</xdr:row>
      <xdr:rowOff>298569</xdr:rowOff>
    </xdr:to>
    <xdr:grpSp>
      <xdr:nvGrpSpPr>
        <xdr:cNvPr id="6" name="グループ化 5">
          <a:extLst>
            <a:ext uri="{FF2B5EF4-FFF2-40B4-BE49-F238E27FC236}">
              <a16:creationId xmlns:a16="http://schemas.microsoft.com/office/drawing/2014/main" id="{31DCD31A-0C74-454E-8585-C8259ED76CE3}"/>
            </a:ext>
          </a:extLst>
        </xdr:cNvPr>
        <xdr:cNvGrpSpPr/>
      </xdr:nvGrpSpPr>
      <xdr:grpSpPr>
        <a:xfrm>
          <a:off x="3680012" y="5192804"/>
          <a:ext cx="11520000" cy="2412000"/>
          <a:chOff x="5173195" y="7391400"/>
          <a:chExt cx="11520000" cy="2412000"/>
        </a:xfrm>
      </xdr:grpSpPr>
      <xdr:sp macro="" textlink="">
        <xdr:nvSpPr>
          <xdr:cNvPr id="7" name="吹き出し: 角を丸めた四角形 6">
            <a:extLst>
              <a:ext uri="{FF2B5EF4-FFF2-40B4-BE49-F238E27FC236}">
                <a16:creationId xmlns:a16="http://schemas.microsoft.com/office/drawing/2014/main" id="{DECA31C9-2D64-2B3A-176B-C97EE2973260}"/>
              </a:ext>
            </a:extLst>
          </xdr:cNvPr>
          <xdr:cNvSpPr/>
        </xdr:nvSpPr>
        <xdr:spPr>
          <a:xfrm>
            <a:off x="5173195" y="7391400"/>
            <a:ext cx="11520000" cy="2412000"/>
          </a:xfrm>
          <a:prstGeom prst="wedgeRoundRectCallout">
            <a:avLst>
              <a:gd name="adj1" fmla="val -32888"/>
              <a:gd name="adj2" fmla="val 70113"/>
              <a:gd name="adj3" fmla="val 16667"/>
            </a:avLst>
          </a:prstGeom>
          <a:solidFill>
            <a:srgbClr val="FFCEA9"/>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t"/>
          <a:lstStyle/>
          <a:p>
            <a:pPr algn="l"/>
            <a:r>
              <a:rPr kumimoji="1" lang="ja-JP" altLang="en-US" sz="1200">
                <a:solidFill>
                  <a:sysClr val="windowText" lastClr="000000"/>
                </a:solidFill>
              </a:rPr>
              <a:t>選択に応じて、②補助事業情報シートの”基準年度”が設定されます。</a:t>
            </a:r>
            <a:endParaRPr kumimoji="1" lang="en-US" altLang="ja-JP" sz="1200">
              <a:solidFill>
                <a:sysClr val="windowText" lastClr="000000"/>
              </a:solidFill>
            </a:endParaRPr>
          </a:p>
        </xdr:txBody>
      </xdr:sp>
      <xdr:grpSp>
        <xdr:nvGrpSpPr>
          <xdr:cNvPr id="8" name="グループ化 7">
            <a:extLst>
              <a:ext uri="{FF2B5EF4-FFF2-40B4-BE49-F238E27FC236}">
                <a16:creationId xmlns:a16="http://schemas.microsoft.com/office/drawing/2014/main" id="{FBA0DFB3-66AC-0C96-CD81-3DC56C5CEBE6}"/>
              </a:ext>
            </a:extLst>
          </xdr:cNvPr>
          <xdr:cNvGrpSpPr/>
        </xdr:nvGrpSpPr>
        <xdr:grpSpPr>
          <a:xfrm>
            <a:off x="5362575" y="7810500"/>
            <a:ext cx="11041016" cy="1743075"/>
            <a:chOff x="7296150" y="5505450"/>
            <a:chExt cx="11041016" cy="1743075"/>
          </a:xfrm>
        </xdr:grpSpPr>
        <xdr:pic>
          <xdr:nvPicPr>
            <xdr:cNvPr id="9" name="図 8">
              <a:extLst>
                <a:ext uri="{FF2B5EF4-FFF2-40B4-BE49-F238E27FC236}">
                  <a16:creationId xmlns:a16="http://schemas.microsoft.com/office/drawing/2014/main" id="{7B9BDBA5-8701-99A2-7C8C-EF34F36EF140}"/>
                </a:ext>
              </a:extLst>
            </xdr:cNvPr>
            <xdr:cNvPicPr>
              <a:picLocks noChangeAspect="1"/>
            </xdr:cNvPicPr>
          </xdr:nvPicPr>
          <xdr:blipFill>
            <a:blip xmlns:r="http://schemas.openxmlformats.org/officeDocument/2006/relationships" r:embed="rId1"/>
            <a:stretch>
              <a:fillRect/>
            </a:stretch>
          </xdr:blipFill>
          <xdr:spPr>
            <a:xfrm>
              <a:off x="7296150" y="5762625"/>
              <a:ext cx="11021963" cy="581106"/>
            </a:xfrm>
            <a:prstGeom prst="rect">
              <a:avLst/>
            </a:prstGeom>
            <a:ln>
              <a:solidFill>
                <a:schemeClr val="tx1">
                  <a:lumMod val="50000"/>
                  <a:lumOff val="50000"/>
                </a:schemeClr>
              </a:solidFill>
            </a:ln>
          </xdr:spPr>
        </xdr:pic>
        <xdr:sp macro="" textlink="">
          <xdr:nvSpPr>
            <xdr:cNvPr id="10" name="正方形/長方形 9">
              <a:extLst>
                <a:ext uri="{FF2B5EF4-FFF2-40B4-BE49-F238E27FC236}">
                  <a16:creationId xmlns:a16="http://schemas.microsoft.com/office/drawing/2014/main" id="{B8DDB87A-BA55-EEA0-DC01-DFD81C01BFD7}"/>
                </a:ext>
              </a:extLst>
            </xdr:cNvPr>
            <xdr:cNvSpPr/>
          </xdr:nvSpPr>
          <xdr:spPr>
            <a:xfrm>
              <a:off x="13458825" y="5934075"/>
              <a:ext cx="828675" cy="400050"/>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 name="テキスト ボックス 10">
              <a:extLst>
                <a:ext uri="{FF2B5EF4-FFF2-40B4-BE49-F238E27FC236}">
                  <a16:creationId xmlns:a16="http://schemas.microsoft.com/office/drawing/2014/main" id="{41F111D6-7A3B-577B-9C65-31073FE85A96}"/>
                </a:ext>
              </a:extLst>
            </xdr:cNvPr>
            <xdr:cNvSpPr txBox="1"/>
          </xdr:nvSpPr>
          <xdr:spPr>
            <a:xfrm>
              <a:off x="7296150" y="5505450"/>
              <a:ext cx="6480000" cy="251250"/>
            </a:xfrm>
            <a:prstGeom prst="rect">
              <a:avLst/>
            </a:prstGeom>
            <a:noFill/>
            <a:ln w="9525" cmpd="sng">
              <a:no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200" b="0">
                  <a:solidFill>
                    <a:sysClr val="windowText" lastClr="000000"/>
                  </a:solidFill>
                </a:rPr>
                <a:t>”該当しない”場合：「補助事業完了日を含む事業年度」が”基準年”として設定されます。</a:t>
              </a:r>
              <a:endParaRPr kumimoji="1" lang="en-US" altLang="ja-JP" sz="1200" b="0">
                <a:solidFill>
                  <a:sysClr val="windowText" lastClr="000000"/>
                </a:solidFill>
              </a:endParaRPr>
            </a:p>
          </xdr:txBody>
        </xdr:sp>
        <xdr:pic>
          <xdr:nvPicPr>
            <xdr:cNvPr id="12" name="図 11">
              <a:extLst>
                <a:ext uri="{FF2B5EF4-FFF2-40B4-BE49-F238E27FC236}">
                  <a16:creationId xmlns:a16="http://schemas.microsoft.com/office/drawing/2014/main" id="{E6062C19-33B5-0DB8-EB0A-82DA432B672B}"/>
                </a:ext>
              </a:extLst>
            </xdr:cNvPr>
            <xdr:cNvPicPr>
              <a:picLocks noChangeAspect="1"/>
            </xdr:cNvPicPr>
          </xdr:nvPicPr>
          <xdr:blipFill>
            <a:blip xmlns:r="http://schemas.openxmlformats.org/officeDocument/2006/relationships" r:embed="rId2"/>
            <a:stretch>
              <a:fillRect/>
            </a:stretch>
          </xdr:blipFill>
          <xdr:spPr>
            <a:xfrm>
              <a:off x="7296150" y="6677025"/>
              <a:ext cx="11041016" cy="552527"/>
            </a:xfrm>
            <a:prstGeom prst="rect">
              <a:avLst/>
            </a:prstGeom>
            <a:ln>
              <a:solidFill>
                <a:schemeClr val="tx1">
                  <a:lumMod val="50000"/>
                  <a:lumOff val="50000"/>
                </a:schemeClr>
              </a:solidFill>
            </a:ln>
          </xdr:spPr>
        </xdr:pic>
        <xdr:sp macro="" textlink="">
          <xdr:nvSpPr>
            <xdr:cNvPr id="13" name="正方形/長方形 12">
              <a:extLst>
                <a:ext uri="{FF2B5EF4-FFF2-40B4-BE49-F238E27FC236}">
                  <a16:creationId xmlns:a16="http://schemas.microsoft.com/office/drawing/2014/main" id="{819B2EAE-55EC-1923-C527-687CEA1DE9CD}"/>
                </a:ext>
              </a:extLst>
            </xdr:cNvPr>
            <xdr:cNvSpPr/>
          </xdr:nvSpPr>
          <xdr:spPr>
            <a:xfrm>
              <a:off x="14287500" y="6848475"/>
              <a:ext cx="828675" cy="400050"/>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4" name="テキスト ボックス 13">
              <a:extLst>
                <a:ext uri="{FF2B5EF4-FFF2-40B4-BE49-F238E27FC236}">
                  <a16:creationId xmlns:a16="http://schemas.microsoft.com/office/drawing/2014/main" id="{A5C145A7-4557-8459-1250-FF9F1A807AF2}"/>
                </a:ext>
              </a:extLst>
            </xdr:cNvPr>
            <xdr:cNvSpPr txBox="1"/>
          </xdr:nvSpPr>
          <xdr:spPr>
            <a:xfrm>
              <a:off x="7296150" y="6419850"/>
              <a:ext cx="6480000" cy="251250"/>
            </a:xfrm>
            <a:prstGeom prst="rect">
              <a:avLst/>
            </a:prstGeom>
            <a:noFill/>
            <a:ln w="9525" cmpd="sng">
              <a:no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200" b="0">
                  <a:solidFill>
                    <a:sysClr val="windowText" lastClr="000000"/>
                  </a:solidFill>
                </a:rPr>
                <a:t>”該当する”場合：「補助事業完了日を含む事業年度」の翌事業年度が</a:t>
              </a:r>
              <a:r>
                <a:rPr kumimoji="1" lang="en-US" altLang="ja-JP" sz="1200" b="0">
                  <a:solidFill>
                    <a:sysClr val="windowText" lastClr="000000"/>
                  </a:solidFill>
                </a:rPr>
                <a:t>"</a:t>
              </a:r>
              <a:r>
                <a:rPr kumimoji="1" lang="ja-JP" altLang="en-US" sz="1200" b="0">
                  <a:solidFill>
                    <a:sysClr val="windowText" lastClr="000000"/>
                  </a:solidFill>
                </a:rPr>
                <a:t>基準年</a:t>
              </a:r>
              <a:r>
                <a:rPr kumimoji="1" lang="en-US" altLang="ja-JP" sz="1200" b="0">
                  <a:solidFill>
                    <a:sysClr val="windowText" lastClr="000000"/>
                  </a:solidFill>
                </a:rPr>
                <a:t>"</a:t>
              </a:r>
              <a:r>
                <a:rPr kumimoji="1" lang="ja-JP" altLang="en-US" sz="1200" b="0">
                  <a:solidFill>
                    <a:sysClr val="windowText" lastClr="000000"/>
                  </a:solidFill>
                </a:rPr>
                <a:t>として設定されます。</a:t>
              </a:r>
            </a:p>
          </xdr:txBody>
        </xdr:sp>
      </xdr:grpSp>
    </xdr:grpSp>
    <xdr:clientData/>
  </xdr:twoCellAnchor>
  <xdr:twoCellAnchor>
    <xdr:from>
      <xdr:col>3</xdr:col>
      <xdr:colOff>145678</xdr:colOff>
      <xdr:row>31</xdr:row>
      <xdr:rowOff>94126</xdr:rowOff>
    </xdr:from>
    <xdr:to>
      <xdr:col>3</xdr:col>
      <xdr:colOff>5185678</xdr:colOff>
      <xdr:row>35</xdr:row>
      <xdr:rowOff>342950</xdr:rowOff>
    </xdr:to>
    <xdr:grpSp>
      <xdr:nvGrpSpPr>
        <xdr:cNvPr id="15" name="グループ化 14">
          <a:extLst>
            <a:ext uri="{FF2B5EF4-FFF2-40B4-BE49-F238E27FC236}">
              <a16:creationId xmlns:a16="http://schemas.microsoft.com/office/drawing/2014/main" id="{0261BCC6-6ECD-4E31-86BF-8B6BE4328906}"/>
            </a:ext>
          </a:extLst>
        </xdr:cNvPr>
        <xdr:cNvGrpSpPr/>
      </xdr:nvGrpSpPr>
      <xdr:grpSpPr>
        <a:xfrm>
          <a:off x="3406590" y="11456891"/>
          <a:ext cx="5040000" cy="1728000"/>
          <a:chOff x="5325595" y="9925049"/>
          <a:chExt cx="5040000" cy="1728000"/>
        </a:xfrm>
      </xdr:grpSpPr>
      <xdr:sp macro="" textlink="">
        <xdr:nvSpPr>
          <xdr:cNvPr id="16" name="吹き出し: 角を丸めた四角形 15">
            <a:extLst>
              <a:ext uri="{FF2B5EF4-FFF2-40B4-BE49-F238E27FC236}">
                <a16:creationId xmlns:a16="http://schemas.microsoft.com/office/drawing/2014/main" id="{FF075B53-00AB-5190-2E3B-0A08AE779295}"/>
              </a:ext>
            </a:extLst>
          </xdr:cNvPr>
          <xdr:cNvSpPr/>
        </xdr:nvSpPr>
        <xdr:spPr>
          <a:xfrm>
            <a:off x="5325595" y="9925049"/>
            <a:ext cx="5040000" cy="1728000"/>
          </a:xfrm>
          <a:prstGeom prst="wedgeRoundRectCallout">
            <a:avLst>
              <a:gd name="adj1" fmla="val -34010"/>
              <a:gd name="adj2" fmla="val -70254"/>
              <a:gd name="adj3" fmla="val 16667"/>
            </a:avLst>
          </a:prstGeom>
          <a:solidFill>
            <a:srgbClr val="FFCEA9"/>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t"/>
          <a:lstStyle/>
          <a:p>
            <a:pPr algn="l"/>
            <a:r>
              <a:rPr kumimoji="1" lang="ja-JP" altLang="en-US" sz="1200">
                <a:solidFill>
                  <a:sysClr val="windowText" lastClr="000000"/>
                </a:solidFill>
                <a:latin typeface="+mn-ea"/>
                <a:ea typeface="+mn-ea"/>
              </a:rPr>
              <a:t>入力内容が以下項目に反映されます。</a:t>
            </a:r>
            <a:endParaRPr kumimoji="1" lang="en-US" altLang="ja-JP" sz="1200">
              <a:solidFill>
                <a:sysClr val="windowText" lastClr="000000"/>
              </a:solidFill>
              <a:latin typeface="+mn-ea"/>
              <a:ea typeface="+mn-ea"/>
            </a:endParaRPr>
          </a:p>
          <a:p>
            <a:pPr algn="l"/>
            <a:r>
              <a:rPr kumimoji="1" lang="ja-JP" altLang="en-US" sz="1200">
                <a:solidFill>
                  <a:sysClr val="windowText" lastClr="000000"/>
                </a:solidFill>
                <a:latin typeface="+mn-ea"/>
                <a:ea typeface="+mn-ea"/>
              </a:rPr>
              <a:t>・②補助事業情報</a:t>
            </a:r>
            <a:r>
              <a:rPr kumimoji="1" lang="en-US" altLang="ja-JP" sz="1200">
                <a:solidFill>
                  <a:sysClr val="windowText" lastClr="000000"/>
                </a:solidFill>
                <a:latin typeface="+mn-ea"/>
                <a:ea typeface="+mn-ea"/>
              </a:rPr>
              <a:t>(</a:t>
            </a:r>
            <a:r>
              <a:rPr kumimoji="1" lang="ja-JP" altLang="en-US" sz="1200">
                <a:solidFill>
                  <a:sysClr val="windowText" lastClr="000000"/>
                </a:solidFill>
                <a:latin typeface="+mn-ea"/>
                <a:ea typeface="+mn-ea"/>
              </a:rPr>
              <a:t>事業者</a:t>
            </a:r>
            <a:r>
              <a:rPr kumimoji="1" lang="en-US" altLang="ja-JP" sz="1200">
                <a:solidFill>
                  <a:sysClr val="windowText" lastClr="000000"/>
                </a:solidFill>
                <a:latin typeface="+mn-ea"/>
                <a:ea typeface="+mn-ea"/>
              </a:rPr>
              <a:t>2)</a:t>
            </a:r>
            <a:r>
              <a:rPr kumimoji="1" lang="ja-JP" altLang="en-US" sz="1200">
                <a:solidFill>
                  <a:sysClr val="windowText" lastClr="000000"/>
                </a:solidFill>
                <a:latin typeface="+mn-ea"/>
                <a:ea typeface="+mn-ea"/>
              </a:rPr>
              <a:t>シートの「事業者名」</a:t>
            </a:r>
            <a:endParaRPr kumimoji="1" lang="en-US" altLang="ja-JP" sz="1200">
              <a:solidFill>
                <a:sysClr val="windowText" lastClr="000000"/>
              </a:solidFill>
              <a:latin typeface="+mn-ea"/>
              <a:ea typeface="+mn-ea"/>
            </a:endParaRPr>
          </a:p>
          <a:p>
            <a:pPr algn="l"/>
            <a:r>
              <a:rPr kumimoji="1" lang="ja-JP" altLang="en-US" sz="1200">
                <a:solidFill>
                  <a:sysClr val="windowText" lastClr="000000"/>
                </a:solidFill>
                <a:latin typeface="+mn-ea"/>
                <a:ea typeface="+mn-ea"/>
              </a:rPr>
              <a:t>・③経費明細書シートの「事業者名</a:t>
            </a:r>
            <a:r>
              <a:rPr kumimoji="1" lang="en-US" altLang="ja-JP" sz="1200">
                <a:solidFill>
                  <a:sysClr val="windowText" lastClr="000000"/>
                </a:solidFill>
                <a:latin typeface="+mn-ea"/>
                <a:ea typeface="+mn-ea"/>
              </a:rPr>
              <a:t>2</a:t>
            </a:r>
            <a:r>
              <a:rPr kumimoji="1" lang="ja-JP" altLang="en-US" sz="1200">
                <a:solidFill>
                  <a:sysClr val="windowText" lastClr="000000"/>
                </a:solidFill>
                <a:latin typeface="+mn-ea"/>
                <a:ea typeface="+mn-ea"/>
              </a:rPr>
              <a:t>」</a:t>
            </a:r>
            <a:endParaRPr kumimoji="1" lang="en-US" altLang="ja-JP" sz="1200">
              <a:solidFill>
                <a:sysClr val="windowText" lastClr="000000"/>
              </a:solidFill>
              <a:latin typeface="+mn-ea"/>
              <a:ea typeface="+mn-ea"/>
            </a:endParaRPr>
          </a:p>
          <a:p>
            <a:pPr algn="l"/>
            <a:r>
              <a:rPr kumimoji="1" lang="ja-JP" altLang="en-US" sz="1200">
                <a:solidFill>
                  <a:sysClr val="windowText" lastClr="000000"/>
                </a:solidFill>
                <a:latin typeface="+mn-ea"/>
                <a:ea typeface="+mn-ea"/>
              </a:rPr>
              <a:t>また、入力に応じて③経費明細書シートの該当項目が</a:t>
            </a:r>
            <a:endParaRPr kumimoji="1" lang="en-US" altLang="ja-JP" sz="1200">
              <a:solidFill>
                <a:sysClr val="windowText" lastClr="000000"/>
              </a:solidFill>
              <a:latin typeface="+mn-ea"/>
              <a:ea typeface="+mn-ea"/>
            </a:endParaRPr>
          </a:p>
          <a:p>
            <a:pPr algn="l"/>
            <a:r>
              <a:rPr kumimoji="1" lang="ja-JP" altLang="en-US" sz="1200">
                <a:solidFill>
                  <a:sysClr val="windowText" lastClr="000000"/>
                </a:solidFill>
                <a:latin typeface="+mn-ea"/>
                <a:ea typeface="+mn-ea"/>
              </a:rPr>
              <a:t>から　　　　　に変更されます。</a:t>
            </a:r>
            <a:endParaRPr kumimoji="1" lang="en-US" altLang="ja-JP" sz="1200">
              <a:solidFill>
                <a:sysClr val="windowText" lastClr="000000"/>
              </a:solidFill>
              <a:latin typeface="+mn-ea"/>
              <a:ea typeface="+mn-ea"/>
            </a:endParaRPr>
          </a:p>
          <a:p>
            <a:pPr algn="l"/>
            <a:r>
              <a:rPr kumimoji="1" lang="en-US" altLang="ja-JP" sz="1200">
                <a:solidFill>
                  <a:sysClr val="windowText" lastClr="000000"/>
                </a:solidFill>
                <a:latin typeface="+mn-ea"/>
                <a:ea typeface="+mn-ea"/>
              </a:rPr>
              <a:t>※</a:t>
            </a:r>
            <a:r>
              <a:rPr kumimoji="1" lang="ja-JP" altLang="en-US" sz="1200">
                <a:solidFill>
                  <a:sysClr val="windowText" lastClr="000000"/>
                </a:solidFill>
                <a:latin typeface="+mn-ea"/>
                <a:ea typeface="+mn-ea"/>
              </a:rPr>
              <a:t>申請者</a:t>
            </a:r>
            <a:r>
              <a:rPr kumimoji="1" lang="en-US" altLang="ja-JP" sz="1200">
                <a:solidFill>
                  <a:sysClr val="windowText" lastClr="000000"/>
                </a:solidFill>
                <a:latin typeface="+mn-ea"/>
                <a:ea typeface="+mn-ea"/>
              </a:rPr>
              <a:t>3~10</a:t>
            </a:r>
            <a:r>
              <a:rPr kumimoji="1" lang="ja-JP" altLang="en-US" sz="1200">
                <a:solidFill>
                  <a:sysClr val="windowText" lastClr="000000"/>
                </a:solidFill>
                <a:latin typeface="+mn-ea"/>
                <a:ea typeface="+mn-ea"/>
              </a:rPr>
              <a:t>も同様</a:t>
            </a:r>
            <a:endParaRPr kumimoji="1" lang="en-US" altLang="ja-JP" sz="1200">
              <a:solidFill>
                <a:sysClr val="windowText" lastClr="000000"/>
              </a:solidFill>
              <a:latin typeface="+mn-ea"/>
              <a:ea typeface="+mn-ea"/>
            </a:endParaRPr>
          </a:p>
        </xdr:txBody>
      </xdr:sp>
      <xdr:sp macro="" textlink="">
        <xdr:nvSpPr>
          <xdr:cNvPr id="17" name="テキスト ボックス 16">
            <a:extLst>
              <a:ext uri="{FF2B5EF4-FFF2-40B4-BE49-F238E27FC236}">
                <a16:creationId xmlns:a16="http://schemas.microsoft.com/office/drawing/2014/main" id="{5ECEFA61-967B-6DA1-3CCB-18B15EEE12D7}"/>
              </a:ext>
            </a:extLst>
          </xdr:cNvPr>
          <xdr:cNvSpPr txBox="1"/>
        </xdr:nvSpPr>
        <xdr:spPr>
          <a:xfrm>
            <a:off x="5753100" y="11058525"/>
            <a:ext cx="720000" cy="25125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8" name="テキスト ボックス 17">
            <a:extLst>
              <a:ext uri="{FF2B5EF4-FFF2-40B4-BE49-F238E27FC236}">
                <a16:creationId xmlns:a16="http://schemas.microsoft.com/office/drawing/2014/main" id="{7A093A5A-F534-4DC4-4A74-39A6B0050384}"/>
              </a:ext>
            </a:extLst>
          </xdr:cNvPr>
          <xdr:cNvSpPr txBox="1"/>
        </xdr:nvSpPr>
        <xdr:spPr>
          <a:xfrm>
            <a:off x="9124950" y="10801350"/>
            <a:ext cx="1079400" cy="25125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grpSp>
    <xdr:clientData/>
  </xdr:twoCellAnchor>
  <xdr:twoCellAnchor>
    <xdr:from>
      <xdr:col>3</xdr:col>
      <xdr:colOff>3436661</xdr:colOff>
      <xdr:row>4</xdr:row>
      <xdr:rowOff>105333</xdr:rowOff>
    </xdr:from>
    <xdr:to>
      <xdr:col>3</xdr:col>
      <xdr:colOff>5380661</xdr:colOff>
      <xdr:row>6</xdr:row>
      <xdr:rowOff>76216</xdr:rowOff>
    </xdr:to>
    <xdr:sp macro="" textlink="">
      <xdr:nvSpPr>
        <xdr:cNvPr id="19" name="吹き出し: 角を丸めた四角形 18">
          <a:extLst>
            <a:ext uri="{FF2B5EF4-FFF2-40B4-BE49-F238E27FC236}">
              <a16:creationId xmlns:a16="http://schemas.microsoft.com/office/drawing/2014/main" id="{4F75F67C-8640-4163-BB4A-C77D6CCDE15E}"/>
            </a:ext>
          </a:extLst>
        </xdr:cNvPr>
        <xdr:cNvSpPr/>
      </xdr:nvSpPr>
      <xdr:spPr>
        <a:xfrm>
          <a:off x="6697573" y="889745"/>
          <a:ext cx="1944000" cy="576000"/>
        </a:xfrm>
        <a:prstGeom prst="wedgeRoundRectCallout">
          <a:avLst>
            <a:gd name="adj1" fmla="val -33632"/>
            <a:gd name="adj2" fmla="val 73245"/>
            <a:gd name="adj3" fmla="val 16667"/>
          </a:avLst>
        </a:prstGeom>
        <a:solidFill>
          <a:srgbClr val="FFCEA9"/>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en-US" altLang="ja-JP" sz="1200">
              <a:solidFill>
                <a:sysClr val="windowText" lastClr="000000"/>
              </a:solidFill>
              <a:latin typeface="+mn-ea"/>
              <a:ea typeface="+mn-ea"/>
            </a:rPr>
            <a:t>13</a:t>
          </a:r>
          <a:r>
            <a:rPr kumimoji="1" lang="ja-JP" altLang="en-US" sz="1200">
              <a:solidFill>
                <a:sysClr val="windowText" lastClr="000000"/>
              </a:solidFill>
              <a:latin typeface="+mn-ea"/>
              <a:ea typeface="+mn-ea"/>
            </a:rPr>
            <a:t>桁で入力してください。</a:t>
          </a:r>
          <a:endParaRPr kumimoji="1" lang="en-US" altLang="ja-JP" sz="1200">
            <a:solidFill>
              <a:sysClr val="windowText" lastClr="000000"/>
            </a:solidFill>
            <a:latin typeface="+mn-ea"/>
            <a:ea typeface="+mn-ea"/>
          </a:endParaRPr>
        </a:p>
      </xdr:txBody>
    </xdr:sp>
    <xdr:clientData/>
  </xdr:twoCellAnchor>
  <xdr:twoCellAnchor>
    <xdr:from>
      <xdr:col>3</xdr:col>
      <xdr:colOff>145678</xdr:colOff>
      <xdr:row>0</xdr:row>
      <xdr:rowOff>147354</xdr:rowOff>
    </xdr:from>
    <xdr:to>
      <xdr:col>3</xdr:col>
      <xdr:colOff>3205678</xdr:colOff>
      <xdr:row>5</xdr:row>
      <xdr:rowOff>27619</xdr:rowOff>
    </xdr:to>
    <xdr:sp macro="" textlink="">
      <xdr:nvSpPr>
        <xdr:cNvPr id="20" name="吹き出し: 角を丸めた四角形 19">
          <a:extLst>
            <a:ext uri="{FF2B5EF4-FFF2-40B4-BE49-F238E27FC236}">
              <a16:creationId xmlns:a16="http://schemas.microsoft.com/office/drawing/2014/main" id="{6D7D73BE-8FE7-4DAF-AF2D-494C88AAA1A3}"/>
            </a:ext>
          </a:extLst>
        </xdr:cNvPr>
        <xdr:cNvSpPr/>
      </xdr:nvSpPr>
      <xdr:spPr>
        <a:xfrm>
          <a:off x="3406590" y="147354"/>
          <a:ext cx="3060000" cy="900000"/>
        </a:xfrm>
        <a:prstGeom prst="wedgeRoundRectCallout">
          <a:avLst>
            <a:gd name="adj1" fmla="val -34731"/>
            <a:gd name="adj2" fmla="val 67019"/>
            <a:gd name="adj3" fmla="val 16667"/>
          </a:avLst>
        </a:prstGeom>
        <a:solidFill>
          <a:srgbClr val="FFCEA9"/>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ja-JP" altLang="en-US" sz="1200">
              <a:solidFill>
                <a:sysClr val="windowText" lastClr="000000"/>
              </a:solidFill>
              <a:latin typeface="+mn-ea"/>
              <a:ea typeface="+mn-ea"/>
            </a:rPr>
            <a:t>入力内容が以下項目に反映されます。</a:t>
          </a:r>
          <a:endParaRPr kumimoji="1" lang="en-US" altLang="ja-JP" sz="1200">
            <a:solidFill>
              <a:sysClr val="windowText" lastClr="000000"/>
            </a:solidFill>
            <a:latin typeface="+mn-ea"/>
            <a:ea typeface="+mn-ea"/>
          </a:endParaRPr>
        </a:p>
        <a:p>
          <a:pPr algn="l"/>
          <a:r>
            <a:rPr kumimoji="1" lang="ja-JP" altLang="en-US" sz="1200">
              <a:solidFill>
                <a:sysClr val="windowText" lastClr="000000"/>
              </a:solidFill>
              <a:latin typeface="+mn-ea"/>
              <a:ea typeface="+mn-ea"/>
            </a:rPr>
            <a:t>・②補助事業情報シートの「提出日」</a:t>
          </a:r>
          <a:endParaRPr kumimoji="1" lang="en-US" altLang="ja-JP" sz="1200">
            <a:solidFill>
              <a:sysClr val="windowText" lastClr="000000"/>
            </a:solidFill>
            <a:latin typeface="+mn-ea"/>
            <a:ea typeface="+mn-ea"/>
          </a:endParaRPr>
        </a:p>
        <a:p>
          <a:pPr algn="l"/>
          <a:r>
            <a:rPr kumimoji="1" lang="ja-JP" altLang="en-US" sz="1200">
              <a:solidFill>
                <a:sysClr val="windowText" lastClr="000000"/>
              </a:solidFill>
              <a:latin typeface="+mn-ea"/>
              <a:ea typeface="+mn-ea"/>
            </a:rPr>
            <a:t>　</a:t>
          </a:r>
          <a:r>
            <a:rPr kumimoji="1" lang="en-US" altLang="ja-JP" sz="1200">
              <a:solidFill>
                <a:sysClr val="windowText" lastClr="000000"/>
              </a:solidFill>
              <a:latin typeface="+mn-ea"/>
              <a:ea typeface="+mn-ea"/>
            </a:rPr>
            <a:t>※</a:t>
          </a:r>
          <a:r>
            <a:rPr kumimoji="1" lang="ja-JP" altLang="en-US" sz="1200">
              <a:solidFill>
                <a:sysClr val="windowText" lastClr="000000"/>
              </a:solidFill>
              <a:latin typeface="+mn-ea"/>
              <a:ea typeface="+mn-ea"/>
            </a:rPr>
            <a:t>事業者</a:t>
          </a:r>
          <a:r>
            <a:rPr kumimoji="1" lang="en-US" altLang="ja-JP" sz="1200">
              <a:solidFill>
                <a:sysClr val="windowText" lastClr="000000"/>
              </a:solidFill>
              <a:latin typeface="+mn-ea"/>
              <a:ea typeface="+mn-ea"/>
            </a:rPr>
            <a:t>2~10</a:t>
          </a:r>
          <a:r>
            <a:rPr kumimoji="1" lang="ja-JP" altLang="en-US" sz="1200">
              <a:solidFill>
                <a:sysClr val="windowText" lastClr="000000"/>
              </a:solidFill>
              <a:latin typeface="+mn-ea"/>
              <a:ea typeface="+mn-ea"/>
            </a:rPr>
            <a:t>シートも同様</a:t>
          </a:r>
          <a:endParaRPr kumimoji="1" lang="en-US" altLang="ja-JP" sz="1200">
            <a:solidFill>
              <a:sysClr val="windowText" lastClr="000000"/>
            </a:solidFill>
            <a:latin typeface="+mn-ea"/>
            <a:ea typeface="+mn-ea"/>
          </a:endParaRPr>
        </a:p>
      </xdr:txBody>
    </xdr:sp>
    <xdr:clientData/>
  </xdr:twoCellAnchor>
  <xdr:twoCellAnchor>
    <xdr:from>
      <xdr:col>3</xdr:col>
      <xdr:colOff>145678</xdr:colOff>
      <xdr:row>13</xdr:row>
      <xdr:rowOff>22410</xdr:rowOff>
    </xdr:from>
    <xdr:to>
      <xdr:col>3</xdr:col>
      <xdr:colOff>3601678</xdr:colOff>
      <xdr:row>14</xdr:row>
      <xdr:rowOff>228616</xdr:rowOff>
    </xdr:to>
    <xdr:sp macro="" textlink="">
      <xdr:nvSpPr>
        <xdr:cNvPr id="21" name="吹き出し: 角を丸めた四角形 20">
          <a:extLst>
            <a:ext uri="{FF2B5EF4-FFF2-40B4-BE49-F238E27FC236}">
              <a16:creationId xmlns:a16="http://schemas.microsoft.com/office/drawing/2014/main" id="{1231C653-3564-4FF7-A4B8-9FC500EB3745}"/>
            </a:ext>
          </a:extLst>
        </xdr:cNvPr>
        <xdr:cNvSpPr/>
      </xdr:nvSpPr>
      <xdr:spPr>
        <a:xfrm>
          <a:off x="3406590" y="4000498"/>
          <a:ext cx="3456000" cy="576000"/>
        </a:xfrm>
        <a:prstGeom prst="wedgeRoundRectCallout">
          <a:avLst>
            <a:gd name="adj1" fmla="val -33632"/>
            <a:gd name="adj2" fmla="val 73245"/>
            <a:gd name="adj3" fmla="val 16667"/>
          </a:avLst>
        </a:prstGeom>
        <a:solidFill>
          <a:srgbClr val="FFCEA9"/>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ja-JP" altLang="en-US" sz="1200">
              <a:solidFill>
                <a:sysClr val="windowText" lastClr="000000"/>
              </a:solidFill>
              <a:latin typeface="+mn-ea"/>
              <a:ea typeface="+mn-ea"/>
            </a:rPr>
            <a:t>電話番号はハイフンを除いて入力してください。</a:t>
          </a:r>
          <a:endParaRPr kumimoji="1" lang="en-US" altLang="ja-JP" sz="1200">
            <a:solidFill>
              <a:sysClr val="windowText" lastClr="000000"/>
            </a:solidFill>
            <a:latin typeface="+mn-ea"/>
            <a:ea typeface="+mn-ea"/>
          </a:endParaRPr>
        </a:p>
        <a:p>
          <a:pPr algn="l"/>
          <a:r>
            <a:rPr kumimoji="1" lang="en-US" altLang="ja-JP" sz="1200">
              <a:solidFill>
                <a:sysClr val="windowText" lastClr="000000"/>
              </a:solidFill>
              <a:latin typeface="+mn-ea"/>
              <a:ea typeface="+mn-ea"/>
            </a:rPr>
            <a:t>※</a:t>
          </a:r>
          <a:r>
            <a:rPr kumimoji="1" lang="ja-JP" altLang="en-US" sz="1200">
              <a:solidFill>
                <a:sysClr val="windowText" lastClr="000000"/>
              </a:solidFill>
              <a:latin typeface="+mn-ea"/>
              <a:ea typeface="+mn-ea"/>
            </a:rPr>
            <a:t>担当者２も同様</a:t>
          </a:r>
          <a:endParaRPr kumimoji="1" lang="en-US" altLang="ja-JP" sz="1200">
            <a:solidFill>
              <a:sysClr val="windowText" lastClr="000000"/>
            </a:solidFill>
            <a:latin typeface="+mn-ea"/>
            <a:ea typeface="+mn-ea"/>
          </a:endParaRPr>
        </a:p>
      </xdr:txBody>
    </xdr:sp>
    <xdr:clientData/>
  </xdr:twoCellAnchor>
  <xdr:twoCellAnchor>
    <xdr:from>
      <xdr:col>3</xdr:col>
      <xdr:colOff>1027397</xdr:colOff>
      <xdr:row>26</xdr:row>
      <xdr:rowOff>224114</xdr:rowOff>
    </xdr:from>
    <xdr:to>
      <xdr:col>3</xdr:col>
      <xdr:colOff>2971397</xdr:colOff>
      <xdr:row>29</xdr:row>
      <xdr:rowOff>71732</xdr:rowOff>
    </xdr:to>
    <xdr:sp macro="" textlink="">
      <xdr:nvSpPr>
        <xdr:cNvPr id="22" name="吹き出し: 角を丸めた四角形 21">
          <a:extLst>
            <a:ext uri="{FF2B5EF4-FFF2-40B4-BE49-F238E27FC236}">
              <a16:creationId xmlns:a16="http://schemas.microsoft.com/office/drawing/2014/main" id="{D814D5E2-B997-4E9E-B576-B6461C699BF0}"/>
            </a:ext>
          </a:extLst>
        </xdr:cNvPr>
        <xdr:cNvSpPr/>
      </xdr:nvSpPr>
      <xdr:spPr>
        <a:xfrm>
          <a:off x="4288309" y="10118908"/>
          <a:ext cx="1944000" cy="576000"/>
        </a:xfrm>
        <a:prstGeom prst="wedgeRoundRectCallout">
          <a:avLst>
            <a:gd name="adj1" fmla="val -33632"/>
            <a:gd name="adj2" fmla="val 73245"/>
            <a:gd name="adj3" fmla="val 16667"/>
          </a:avLst>
        </a:prstGeom>
        <a:solidFill>
          <a:srgbClr val="FFCEA9"/>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en-US" altLang="ja-JP" sz="1200">
              <a:solidFill>
                <a:sysClr val="windowText" lastClr="000000"/>
              </a:solidFill>
              <a:latin typeface="+mn-ea"/>
              <a:ea typeface="+mn-ea"/>
            </a:rPr>
            <a:t>13</a:t>
          </a:r>
          <a:r>
            <a:rPr kumimoji="1" lang="ja-JP" altLang="en-US" sz="1200">
              <a:solidFill>
                <a:sysClr val="windowText" lastClr="000000"/>
              </a:solidFill>
              <a:latin typeface="+mn-ea"/>
              <a:ea typeface="+mn-ea"/>
            </a:rPr>
            <a:t>桁で入力してください。</a:t>
          </a:r>
          <a:endParaRPr kumimoji="1" lang="en-US" altLang="ja-JP" sz="1200">
            <a:solidFill>
              <a:sysClr val="windowText" lastClr="000000"/>
            </a:solidFill>
            <a:latin typeface="+mn-ea"/>
            <a:ea typeface="+mn-ea"/>
          </a:endParaRPr>
        </a:p>
        <a:p>
          <a:pPr algn="l"/>
          <a:r>
            <a:rPr kumimoji="1" lang="en-US" altLang="ja-JP" sz="1200">
              <a:solidFill>
                <a:sysClr val="windowText" lastClr="000000"/>
              </a:solidFill>
              <a:latin typeface="+mn-ea"/>
              <a:ea typeface="+mn-ea"/>
            </a:rPr>
            <a:t>※</a:t>
          </a:r>
          <a:r>
            <a:rPr kumimoji="1" lang="ja-JP" altLang="en-US" sz="1200">
              <a:solidFill>
                <a:sysClr val="windowText" lastClr="000000"/>
              </a:solidFill>
              <a:latin typeface="+mn-ea"/>
              <a:ea typeface="+mn-ea"/>
            </a:rPr>
            <a:t>申請者</a:t>
          </a:r>
          <a:r>
            <a:rPr kumimoji="1" lang="en-US" altLang="ja-JP" sz="1200">
              <a:solidFill>
                <a:sysClr val="windowText" lastClr="000000"/>
              </a:solidFill>
              <a:latin typeface="+mn-ea"/>
              <a:ea typeface="+mn-ea"/>
            </a:rPr>
            <a:t>3~10</a:t>
          </a:r>
          <a:r>
            <a:rPr kumimoji="1" lang="ja-JP" altLang="en-US" sz="1200">
              <a:solidFill>
                <a:sysClr val="windowText" lastClr="000000"/>
              </a:solidFill>
              <a:latin typeface="+mn-ea"/>
              <a:ea typeface="+mn-ea"/>
            </a:rPr>
            <a:t>も同様</a:t>
          </a:r>
          <a:endParaRPr kumimoji="1" lang="en-US" altLang="ja-JP" sz="1200">
            <a:solidFill>
              <a:sysClr val="windowText" lastClr="000000"/>
            </a:solidFill>
            <a:latin typeface="+mn-ea"/>
            <a:ea typeface="+mn-ea"/>
          </a:endParaRPr>
        </a:p>
      </xdr:txBody>
    </xdr:sp>
    <xdr:clientData/>
  </xdr:twoCellAnchor>
  <xdr:twoCellAnchor>
    <xdr:from>
      <xdr:col>3</xdr:col>
      <xdr:colOff>145677</xdr:colOff>
      <xdr:row>36</xdr:row>
      <xdr:rowOff>145676</xdr:rowOff>
    </xdr:from>
    <xdr:to>
      <xdr:col>3</xdr:col>
      <xdr:colOff>6517677</xdr:colOff>
      <xdr:row>46</xdr:row>
      <xdr:rowOff>191735</xdr:rowOff>
    </xdr:to>
    <xdr:sp macro="" textlink="">
      <xdr:nvSpPr>
        <xdr:cNvPr id="23" name="四角形: 角を丸くする 22">
          <a:extLst>
            <a:ext uri="{FF2B5EF4-FFF2-40B4-BE49-F238E27FC236}">
              <a16:creationId xmlns:a16="http://schemas.microsoft.com/office/drawing/2014/main" id="{385136ED-10AE-42C7-9E89-DE32D3533677}"/>
            </a:ext>
          </a:extLst>
        </xdr:cNvPr>
        <xdr:cNvSpPr/>
      </xdr:nvSpPr>
      <xdr:spPr>
        <a:xfrm>
          <a:off x="3406589" y="13357411"/>
          <a:ext cx="6372000" cy="3744000"/>
        </a:xfrm>
        <a:prstGeom prst="roundRect">
          <a:avLst>
            <a:gd name="adj" fmla="val 8170"/>
          </a:avLst>
        </a:prstGeom>
        <a:solidFill>
          <a:srgbClr val="FFCEA9"/>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ja-JP" altLang="en-US" sz="1200" b="0">
              <a:solidFill>
                <a:sysClr val="windowText" lastClr="000000"/>
              </a:solidFill>
              <a:latin typeface="+mn-ea"/>
              <a:ea typeface="+mn-ea"/>
            </a:rPr>
            <a:t>補助対象外の申請者も含めて全申請者を入力し、合わせて②補助事業情報</a:t>
          </a:r>
          <a:r>
            <a:rPr kumimoji="1" lang="en-US" altLang="ja-JP" sz="1200" b="0">
              <a:solidFill>
                <a:sysClr val="windowText" lastClr="000000"/>
              </a:solidFill>
              <a:latin typeface="+mn-ea"/>
              <a:ea typeface="+mn-ea"/>
            </a:rPr>
            <a:t>(</a:t>
          </a:r>
          <a:r>
            <a:rPr kumimoji="1" lang="ja-JP" altLang="en-US" sz="1200" b="0">
              <a:solidFill>
                <a:sysClr val="windowText" lastClr="000000"/>
              </a:solidFill>
              <a:latin typeface="+mn-ea"/>
              <a:ea typeface="+mn-ea"/>
            </a:rPr>
            <a:t>事業者</a:t>
          </a:r>
          <a:r>
            <a:rPr kumimoji="1" lang="en-US" altLang="ja-JP" sz="1200" b="0">
              <a:solidFill>
                <a:sysClr val="windowText" lastClr="000000"/>
              </a:solidFill>
              <a:latin typeface="+mn-ea"/>
              <a:ea typeface="+mn-ea"/>
            </a:rPr>
            <a:t>2~10)</a:t>
          </a:r>
          <a:r>
            <a:rPr kumimoji="1" lang="ja-JP" altLang="en-US" sz="1200" b="0">
              <a:solidFill>
                <a:sysClr val="windowText" lastClr="000000"/>
              </a:solidFill>
              <a:latin typeface="+mn-ea"/>
              <a:ea typeface="+mn-ea"/>
            </a:rPr>
            <a:t>シート、③経費明細書シートを入力してください。</a:t>
          </a:r>
          <a:endParaRPr kumimoji="1" lang="en-US" altLang="ja-JP" sz="1200" b="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22412</xdr:colOff>
      <xdr:row>8</xdr:row>
      <xdr:rowOff>100854</xdr:rowOff>
    </xdr:from>
    <xdr:to>
      <xdr:col>16</xdr:col>
      <xdr:colOff>11206</xdr:colOff>
      <xdr:row>9</xdr:row>
      <xdr:rowOff>151148</xdr:rowOff>
    </xdr:to>
    <xdr:grpSp>
      <xdr:nvGrpSpPr>
        <xdr:cNvPr id="2" name="グループ化 1">
          <a:extLst>
            <a:ext uri="{FF2B5EF4-FFF2-40B4-BE49-F238E27FC236}">
              <a16:creationId xmlns:a16="http://schemas.microsoft.com/office/drawing/2014/main" id="{11F83391-C12D-43D9-A105-133590E52778}"/>
            </a:ext>
          </a:extLst>
        </xdr:cNvPr>
        <xdr:cNvGrpSpPr/>
      </xdr:nvGrpSpPr>
      <xdr:grpSpPr>
        <a:xfrm>
          <a:off x="12192000" y="1736913"/>
          <a:ext cx="6656294" cy="252000"/>
          <a:chOff x="12192000" y="1333501"/>
          <a:chExt cx="6656294" cy="252000"/>
        </a:xfrm>
      </xdr:grpSpPr>
      <xdr:cxnSp macro="">
        <xdr:nvCxnSpPr>
          <xdr:cNvPr id="3" name="直線矢印コネクタ 2">
            <a:extLst>
              <a:ext uri="{FF2B5EF4-FFF2-40B4-BE49-F238E27FC236}">
                <a16:creationId xmlns:a16="http://schemas.microsoft.com/office/drawing/2014/main" id="{AEDA1F30-34A9-F672-16C7-4C238AE738BE}"/>
              </a:ext>
            </a:extLst>
          </xdr:cNvPr>
          <xdr:cNvCxnSpPr/>
        </xdr:nvCxnSpPr>
        <xdr:spPr>
          <a:xfrm>
            <a:off x="12192000" y="1459501"/>
            <a:ext cx="6656294" cy="0"/>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4" name="テキスト ボックス 3">
            <a:extLst>
              <a:ext uri="{FF2B5EF4-FFF2-40B4-BE49-F238E27FC236}">
                <a16:creationId xmlns:a16="http://schemas.microsoft.com/office/drawing/2014/main" id="{D3F27F7F-C422-4783-DE13-24455F67E425}"/>
              </a:ext>
            </a:extLst>
          </xdr:cNvPr>
          <xdr:cNvSpPr txBox="1"/>
        </xdr:nvSpPr>
        <xdr:spPr>
          <a:xfrm>
            <a:off x="14026147" y="1333501"/>
            <a:ext cx="2988000" cy="252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r>
              <a:rPr kumimoji="1" lang="ja-JP" altLang="en-US" sz="1100">
                <a:solidFill>
                  <a:schemeClr val="accent1"/>
                </a:solidFill>
              </a:rPr>
              <a:t>補助事業の計画上の数値を入力してください。</a:t>
            </a:r>
          </a:p>
        </xdr:txBody>
      </xdr:sp>
    </xdr:grpSp>
    <xdr:clientData/>
  </xdr:twoCellAnchor>
  <xdr:twoCellAnchor>
    <xdr:from>
      <xdr:col>11</xdr:col>
      <xdr:colOff>710330</xdr:colOff>
      <xdr:row>6</xdr:row>
      <xdr:rowOff>30733</xdr:rowOff>
    </xdr:from>
    <xdr:to>
      <xdr:col>15</xdr:col>
      <xdr:colOff>930089</xdr:colOff>
      <xdr:row>8</xdr:row>
      <xdr:rowOff>57080</xdr:rowOff>
    </xdr:to>
    <xdr:grpSp>
      <xdr:nvGrpSpPr>
        <xdr:cNvPr id="5" name="グループ化 4">
          <a:extLst>
            <a:ext uri="{FF2B5EF4-FFF2-40B4-BE49-F238E27FC236}">
              <a16:creationId xmlns:a16="http://schemas.microsoft.com/office/drawing/2014/main" id="{1B16CA8B-1551-4171-8167-DC9A3C193A04}"/>
            </a:ext>
          </a:extLst>
        </xdr:cNvPr>
        <xdr:cNvGrpSpPr/>
      </xdr:nvGrpSpPr>
      <xdr:grpSpPr>
        <a:xfrm>
          <a:off x="14784918" y="1263380"/>
          <a:ext cx="4029759" cy="429759"/>
          <a:chOff x="9429751" y="685800"/>
          <a:chExt cx="4032000" cy="432000"/>
        </a:xfrm>
      </xdr:grpSpPr>
      <xdr:sp macro="" textlink="">
        <xdr:nvSpPr>
          <xdr:cNvPr id="6" name="テキスト ボックス 5">
            <a:extLst>
              <a:ext uri="{FF2B5EF4-FFF2-40B4-BE49-F238E27FC236}">
                <a16:creationId xmlns:a16="http://schemas.microsoft.com/office/drawing/2014/main" id="{B4EDD1A9-F135-8C46-AB22-AD5BA839229C}"/>
              </a:ext>
            </a:extLst>
          </xdr:cNvPr>
          <xdr:cNvSpPr txBox="1"/>
        </xdr:nvSpPr>
        <xdr:spPr>
          <a:xfrm>
            <a:off x="10075945" y="775520"/>
            <a:ext cx="1080000" cy="25256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7" name="テキスト ボックス 6">
            <a:extLst>
              <a:ext uri="{FF2B5EF4-FFF2-40B4-BE49-F238E27FC236}">
                <a16:creationId xmlns:a16="http://schemas.microsoft.com/office/drawing/2014/main" id="{8B2D3B85-52AE-AC99-3F25-9B07ACCC2649}"/>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8" name="テキスト ボックス 7">
            <a:extLst>
              <a:ext uri="{FF2B5EF4-FFF2-40B4-BE49-F238E27FC236}">
                <a16:creationId xmlns:a16="http://schemas.microsoft.com/office/drawing/2014/main" id="{54EC691F-8444-3176-CAF3-1E26F8801554}"/>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9" name="正方形/長方形 8">
            <a:extLst>
              <a:ext uri="{FF2B5EF4-FFF2-40B4-BE49-F238E27FC236}">
                <a16:creationId xmlns:a16="http://schemas.microsoft.com/office/drawing/2014/main" id="{8BC05CDF-633E-FA06-A60B-3393F16BCDD9}"/>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 name="テキスト ボックス 9">
            <a:extLst>
              <a:ext uri="{FF2B5EF4-FFF2-40B4-BE49-F238E27FC236}">
                <a16:creationId xmlns:a16="http://schemas.microsoft.com/office/drawing/2014/main" id="{71AD073C-6832-2BE3-3DB5-8BD86856E8D3}"/>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twoCellAnchor>
    <xdr:from>
      <xdr:col>5</xdr:col>
      <xdr:colOff>304799</xdr:colOff>
      <xdr:row>6</xdr:row>
      <xdr:rowOff>38100</xdr:rowOff>
    </xdr:from>
    <xdr:to>
      <xdr:col>9</xdr:col>
      <xdr:colOff>276524</xdr:colOff>
      <xdr:row>8</xdr:row>
      <xdr:rowOff>57150</xdr:rowOff>
    </xdr:to>
    <xdr:sp macro="" textlink="">
      <xdr:nvSpPr>
        <xdr:cNvPr id="11" name="テキスト ボックス 10">
          <a:extLst>
            <a:ext uri="{FF2B5EF4-FFF2-40B4-BE49-F238E27FC236}">
              <a16:creationId xmlns:a16="http://schemas.microsoft.com/office/drawing/2014/main" id="{FA69406A-0CF6-42D1-A27C-7B9669B7DE91}"/>
            </a:ext>
          </a:extLst>
        </xdr:cNvPr>
        <xdr:cNvSpPr txBox="1"/>
      </xdr:nvSpPr>
      <xdr:spPr>
        <a:xfrm>
          <a:off x="7219949" y="1266825"/>
          <a:ext cx="5220000" cy="4191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r>
            <a:rPr kumimoji="1" lang="ja-JP" altLang="en-US" sz="1100">
              <a:solidFill>
                <a:schemeClr val="accent1"/>
              </a:solidFill>
            </a:rPr>
            <a:t>①申請者情報 </a:t>
          </a:r>
          <a:r>
            <a:rPr kumimoji="1" lang="en-US" altLang="ja-JP" sz="1100">
              <a:solidFill>
                <a:schemeClr val="accent1"/>
              </a:solidFill>
            </a:rPr>
            <a:t>&gt; </a:t>
          </a:r>
          <a:r>
            <a:rPr kumimoji="1" lang="ja-JP" altLang="en-US" sz="1100">
              <a:solidFill>
                <a:schemeClr val="accent1"/>
              </a:solidFill>
            </a:rPr>
            <a:t>申請</a:t>
          </a:r>
          <a:r>
            <a:rPr lang="ja-JP" altLang="ja-JP" sz="1100">
              <a:solidFill>
                <a:schemeClr val="accent1"/>
              </a:solidFill>
              <a:effectLst/>
              <a:latin typeface="+mn-lt"/>
              <a:ea typeface="+mn-ea"/>
              <a:cs typeface="+mn-cs"/>
            </a:rPr>
            <a:t>時点で確定した決算がない</a:t>
          </a:r>
          <a:r>
            <a:rPr lang="ja-JP" altLang="en-US" sz="1100">
              <a:solidFill>
                <a:schemeClr val="accent1"/>
              </a:solidFill>
              <a:effectLst/>
              <a:latin typeface="+mn-lt"/>
              <a:ea typeface="+mn-ea"/>
              <a:cs typeface="+mn-cs"/>
            </a:rPr>
            <a:t>場合 で”該当する”を選択した場合、</a:t>
          </a:r>
          <a:endParaRPr lang="en-US" altLang="ja-JP" sz="1100">
            <a:solidFill>
              <a:schemeClr val="accent1"/>
            </a:solidFill>
            <a:effectLst/>
            <a:latin typeface="+mn-lt"/>
            <a:ea typeface="+mn-ea"/>
            <a:cs typeface="+mn-cs"/>
          </a:endParaRPr>
        </a:p>
        <a:p>
          <a:r>
            <a:rPr kumimoji="1" lang="ja-JP" altLang="en-US" sz="1100">
              <a:solidFill>
                <a:schemeClr val="accent1"/>
              </a:solidFill>
              <a:effectLst/>
              <a:latin typeface="+mn-lt"/>
              <a:ea typeface="+mn-ea"/>
              <a:cs typeface="+mn-cs"/>
            </a:rPr>
            <a:t>「補助事業完了日を含む事業年度」の翌事業年度が</a:t>
          </a:r>
          <a:r>
            <a:rPr kumimoji="1" lang="en-US" altLang="ja-JP" sz="1100">
              <a:solidFill>
                <a:schemeClr val="accent1"/>
              </a:solidFill>
              <a:effectLst/>
              <a:latin typeface="+mn-lt"/>
              <a:ea typeface="+mn-ea"/>
              <a:cs typeface="+mn-cs"/>
            </a:rPr>
            <a:t>"</a:t>
          </a:r>
          <a:r>
            <a:rPr kumimoji="1" lang="ja-JP" altLang="en-US" sz="1100">
              <a:solidFill>
                <a:schemeClr val="accent1"/>
              </a:solidFill>
              <a:effectLst/>
              <a:latin typeface="+mn-lt"/>
              <a:ea typeface="+mn-ea"/>
              <a:cs typeface="+mn-cs"/>
            </a:rPr>
            <a:t>基準年</a:t>
          </a:r>
          <a:r>
            <a:rPr kumimoji="1" lang="en-US" altLang="ja-JP" sz="1100">
              <a:solidFill>
                <a:schemeClr val="accent1"/>
              </a:solidFill>
              <a:effectLst/>
              <a:latin typeface="+mn-lt"/>
              <a:ea typeface="+mn-ea"/>
              <a:cs typeface="+mn-cs"/>
            </a:rPr>
            <a:t>"</a:t>
          </a:r>
          <a:r>
            <a:rPr kumimoji="1" lang="ja-JP" altLang="en-US" sz="1100">
              <a:solidFill>
                <a:schemeClr val="accent1"/>
              </a:solidFill>
              <a:effectLst/>
              <a:latin typeface="+mn-lt"/>
              <a:ea typeface="+mn-ea"/>
              <a:cs typeface="+mn-cs"/>
            </a:rPr>
            <a:t>として設定されます</a:t>
          </a:r>
          <a:endParaRPr kumimoji="1" lang="ja-JP" altLang="en-US" sz="1100">
            <a:solidFill>
              <a:schemeClr val="accent1"/>
            </a:solidFill>
          </a:endParaRPr>
        </a:p>
      </xdr:txBody>
    </xdr:sp>
    <xdr:clientData/>
  </xdr:twoCellAnchor>
  <xdr:twoCellAnchor>
    <xdr:from>
      <xdr:col>5</xdr:col>
      <xdr:colOff>706200</xdr:colOff>
      <xdr:row>8</xdr:row>
      <xdr:rowOff>114300</xdr:rowOff>
    </xdr:from>
    <xdr:to>
      <xdr:col>5</xdr:col>
      <xdr:colOff>2362200</xdr:colOff>
      <xdr:row>12</xdr:row>
      <xdr:rowOff>133350</xdr:rowOff>
    </xdr:to>
    <xdr:cxnSp macro="">
      <xdr:nvCxnSpPr>
        <xdr:cNvPr id="12" name="直線矢印コネクタ 11">
          <a:extLst>
            <a:ext uri="{FF2B5EF4-FFF2-40B4-BE49-F238E27FC236}">
              <a16:creationId xmlns:a16="http://schemas.microsoft.com/office/drawing/2014/main" id="{65C300E0-91FB-40BA-91B7-BB1AE1B7B645}"/>
            </a:ext>
          </a:extLst>
        </xdr:cNvPr>
        <xdr:cNvCxnSpPr/>
      </xdr:nvCxnSpPr>
      <xdr:spPr>
        <a:xfrm rot="10800000">
          <a:off x="7621350" y="1743075"/>
          <a:ext cx="1656000" cy="895350"/>
        </a:xfrm>
        <a:prstGeom prst="bentConnector3">
          <a:avLst>
            <a:gd name="adj1" fmla="val 10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33600</xdr:colOff>
      <xdr:row>8</xdr:row>
      <xdr:rowOff>114300</xdr:rowOff>
    </xdr:from>
    <xdr:to>
      <xdr:col>5</xdr:col>
      <xdr:colOff>609600</xdr:colOff>
      <xdr:row>11</xdr:row>
      <xdr:rowOff>124125</xdr:rowOff>
    </xdr:to>
    <xdr:cxnSp macro="">
      <xdr:nvCxnSpPr>
        <xdr:cNvPr id="13" name="直線矢印コネクタ 11">
          <a:extLst>
            <a:ext uri="{FF2B5EF4-FFF2-40B4-BE49-F238E27FC236}">
              <a16:creationId xmlns:a16="http://schemas.microsoft.com/office/drawing/2014/main" id="{EB1068E2-AEE7-4A15-BE51-0D77DDC3488C}"/>
            </a:ext>
          </a:extLst>
        </xdr:cNvPr>
        <xdr:cNvCxnSpPr/>
      </xdr:nvCxnSpPr>
      <xdr:spPr>
        <a:xfrm rot="10800000" flipH="1">
          <a:off x="6948750" y="1743075"/>
          <a:ext cx="576000" cy="648000"/>
        </a:xfrm>
        <a:prstGeom prst="bentConnector3">
          <a:avLst>
            <a:gd name="adj1" fmla="val 10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0</xdr:colOff>
      <xdr:row>2</xdr:row>
      <xdr:rowOff>243645</xdr:rowOff>
    </xdr:from>
    <xdr:to>
      <xdr:col>5</xdr:col>
      <xdr:colOff>1945851</xdr:colOff>
      <xdr:row>3</xdr:row>
      <xdr:rowOff>157086</xdr:rowOff>
    </xdr:to>
    <xdr:grpSp>
      <xdr:nvGrpSpPr>
        <xdr:cNvPr id="14" name="グループ化 13">
          <a:extLst>
            <a:ext uri="{FF2B5EF4-FFF2-40B4-BE49-F238E27FC236}">
              <a16:creationId xmlns:a16="http://schemas.microsoft.com/office/drawing/2014/main" id="{F3DD6A6C-5096-413F-B771-A5631B2324F4}"/>
            </a:ext>
          </a:extLst>
        </xdr:cNvPr>
        <xdr:cNvGrpSpPr/>
      </xdr:nvGrpSpPr>
      <xdr:grpSpPr>
        <a:xfrm>
          <a:off x="582706" y="523792"/>
          <a:ext cx="8288380" cy="216000"/>
          <a:chOff x="10186146" y="579822"/>
          <a:chExt cx="8288380" cy="216000"/>
        </a:xfrm>
      </xdr:grpSpPr>
      <xdr:sp macro="" textlink="">
        <xdr:nvSpPr>
          <xdr:cNvPr id="15" name="テキスト ボックス 14">
            <a:extLst>
              <a:ext uri="{FF2B5EF4-FFF2-40B4-BE49-F238E27FC236}">
                <a16:creationId xmlns:a16="http://schemas.microsoft.com/office/drawing/2014/main" id="{88543789-A3D6-BDE1-E626-90EC42133298}"/>
              </a:ext>
            </a:extLst>
          </xdr:cNvPr>
          <xdr:cNvSpPr txBox="1"/>
        </xdr:nvSpPr>
        <xdr:spPr>
          <a:xfrm>
            <a:off x="10186146" y="579822"/>
            <a:ext cx="720000" cy="21600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6" name="テキスト ボックス 15">
            <a:extLst>
              <a:ext uri="{FF2B5EF4-FFF2-40B4-BE49-F238E27FC236}">
                <a16:creationId xmlns:a16="http://schemas.microsoft.com/office/drawing/2014/main" id="{1E44E8CA-9BD8-188F-CB59-7C61EC8E2364}"/>
              </a:ext>
            </a:extLst>
          </xdr:cNvPr>
          <xdr:cNvSpPr txBox="1"/>
        </xdr:nvSpPr>
        <xdr:spPr>
          <a:xfrm>
            <a:off x="10914526" y="580804"/>
            <a:ext cx="756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を入力してください。要件を満たしていない項目が残存する場合、以下黒枠内にワーニングメッセージが表示されます。</a:t>
            </a:r>
          </a:p>
        </xdr:txBody>
      </xdr:sp>
    </xdr:grpSp>
    <xdr:clientData/>
  </xdr:twoCellAnchor>
  <xdr:twoCellAnchor>
    <xdr:from>
      <xdr:col>7</xdr:col>
      <xdr:colOff>100960</xdr:colOff>
      <xdr:row>89</xdr:row>
      <xdr:rowOff>212814</xdr:rowOff>
    </xdr:from>
    <xdr:to>
      <xdr:col>9</xdr:col>
      <xdr:colOff>571960</xdr:colOff>
      <xdr:row>91</xdr:row>
      <xdr:rowOff>369864</xdr:rowOff>
    </xdr:to>
    <xdr:sp macro="" textlink="">
      <xdr:nvSpPr>
        <xdr:cNvPr id="17" name="吹き出し: 角を丸めた四角形 16">
          <a:extLst>
            <a:ext uri="{FF2B5EF4-FFF2-40B4-BE49-F238E27FC236}">
              <a16:creationId xmlns:a16="http://schemas.microsoft.com/office/drawing/2014/main" id="{8AAB968C-45D7-43DE-8275-86147804BD13}"/>
            </a:ext>
          </a:extLst>
        </xdr:cNvPr>
        <xdr:cNvSpPr/>
      </xdr:nvSpPr>
      <xdr:spPr>
        <a:xfrm>
          <a:off x="10359385" y="28683039"/>
          <a:ext cx="2376000" cy="900000"/>
        </a:xfrm>
        <a:prstGeom prst="wedgeRoundRectCallout">
          <a:avLst>
            <a:gd name="adj1" fmla="val -59685"/>
            <a:gd name="adj2" fmla="val -4104"/>
            <a:gd name="adj3" fmla="val 16667"/>
          </a:avLst>
        </a:prstGeom>
        <a:solidFill>
          <a:srgbClr val="FFCEA9"/>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ja-JP" altLang="en-US" sz="1200">
              <a:solidFill>
                <a:sysClr val="windowText" lastClr="000000"/>
              </a:solidFill>
              <a:latin typeface="+mn-ea"/>
              <a:ea typeface="+mn-ea"/>
            </a:rPr>
            <a:t>「</a:t>
          </a:r>
          <a:r>
            <a:rPr kumimoji="1" lang="en-US" altLang="ja-JP" sz="1200">
              <a:solidFill>
                <a:sysClr val="windowText" lastClr="000000"/>
              </a:solidFill>
              <a:latin typeface="+mn-ea"/>
              <a:ea typeface="+mn-ea"/>
            </a:rPr>
            <a:t>A_</a:t>
          </a:r>
          <a:r>
            <a:rPr kumimoji="1" lang="ja-JP" altLang="en-US" sz="1200">
              <a:solidFill>
                <a:sysClr val="windowText" lastClr="000000"/>
              </a:solidFill>
              <a:latin typeface="+mn-ea"/>
              <a:ea typeface="+mn-ea"/>
            </a:rPr>
            <a:t>農業・林業」「</a:t>
          </a:r>
          <a:r>
            <a:rPr kumimoji="1" lang="en-US" altLang="ja-JP" sz="1200">
              <a:solidFill>
                <a:sysClr val="windowText" lastClr="000000"/>
              </a:solidFill>
              <a:latin typeface="+mn-ea"/>
              <a:ea typeface="+mn-ea"/>
            </a:rPr>
            <a:t>B_</a:t>
          </a:r>
          <a:r>
            <a:rPr kumimoji="1" lang="ja-JP" altLang="en-US" sz="1200">
              <a:solidFill>
                <a:sysClr val="windowText" lastClr="000000"/>
              </a:solidFill>
              <a:latin typeface="+mn-ea"/>
              <a:ea typeface="+mn-ea"/>
            </a:rPr>
            <a:t>漁業」は対象外のため選択できません。</a:t>
          </a:r>
          <a:endParaRPr kumimoji="1" lang="en-US" altLang="ja-JP" sz="1200">
            <a:solidFill>
              <a:sysClr val="windowText" lastClr="000000"/>
            </a:solidFill>
            <a:latin typeface="+mn-ea"/>
            <a:ea typeface="+mn-ea"/>
          </a:endParaRPr>
        </a:p>
        <a:p>
          <a:pPr algn="l"/>
          <a:r>
            <a:rPr kumimoji="1" lang="en-US" altLang="ja-JP" sz="1200">
              <a:solidFill>
                <a:sysClr val="windowText" lastClr="000000"/>
              </a:solidFill>
              <a:latin typeface="+mn-ea"/>
              <a:ea typeface="+mn-ea"/>
            </a:rPr>
            <a:t>※2~6</a:t>
          </a:r>
          <a:r>
            <a:rPr kumimoji="1" lang="ja-JP" altLang="en-US" sz="1200">
              <a:solidFill>
                <a:sysClr val="windowText" lastClr="000000"/>
              </a:solidFill>
              <a:latin typeface="+mn-ea"/>
              <a:ea typeface="+mn-ea"/>
            </a:rPr>
            <a:t>拠点目も同様</a:t>
          </a:r>
        </a:p>
      </xdr:txBody>
    </xdr:sp>
    <xdr:clientData/>
  </xdr:twoCellAnchor>
  <xdr:twoCellAnchor>
    <xdr:from>
      <xdr:col>6</xdr:col>
      <xdr:colOff>460465</xdr:colOff>
      <xdr:row>86</xdr:row>
      <xdr:rowOff>109402</xdr:rowOff>
    </xdr:from>
    <xdr:to>
      <xdr:col>8</xdr:col>
      <xdr:colOff>643465</xdr:colOff>
      <xdr:row>88</xdr:row>
      <xdr:rowOff>209152</xdr:rowOff>
    </xdr:to>
    <xdr:sp macro="" textlink="">
      <xdr:nvSpPr>
        <xdr:cNvPr id="18" name="吹き出し: 角を丸めた四角形 17">
          <a:extLst>
            <a:ext uri="{FF2B5EF4-FFF2-40B4-BE49-F238E27FC236}">
              <a16:creationId xmlns:a16="http://schemas.microsoft.com/office/drawing/2014/main" id="{FCD30EA9-BA8A-4162-950B-ACC64982DEBC}"/>
            </a:ext>
          </a:extLst>
        </xdr:cNvPr>
        <xdr:cNvSpPr/>
      </xdr:nvSpPr>
      <xdr:spPr>
        <a:xfrm>
          <a:off x="9766390" y="27855727"/>
          <a:ext cx="2088000" cy="576000"/>
        </a:xfrm>
        <a:prstGeom prst="wedgeRoundRectCallout">
          <a:avLst>
            <a:gd name="adj1" fmla="val -38200"/>
            <a:gd name="adj2" fmla="val 68234"/>
            <a:gd name="adj3" fmla="val 16667"/>
          </a:avLst>
        </a:prstGeom>
        <a:solidFill>
          <a:srgbClr val="FFCEA9"/>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en-US" altLang="ja-JP" sz="1200">
              <a:solidFill>
                <a:sysClr val="windowText" lastClr="000000"/>
              </a:solidFill>
              <a:latin typeface="+mn-ea"/>
              <a:ea typeface="+mn-ea"/>
            </a:rPr>
            <a:t>6-1</a:t>
          </a:r>
          <a:r>
            <a:rPr kumimoji="1" lang="ja-JP" altLang="en-US" sz="1200">
              <a:solidFill>
                <a:sysClr val="windowText" lastClr="000000"/>
              </a:solidFill>
              <a:latin typeface="+mn-ea"/>
              <a:ea typeface="+mn-ea"/>
            </a:rPr>
            <a:t>項で選択した都道府県が反映されます。</a:t>
          </a:r>
          <a:endParaRPr kumimoji="1" lang="en-US" altLang="ja-JP" sz="1200">
            <a:solidFill>
              <a:sysClr val="windowText" lastClr="000000"/>
            </a:solidFill>
            <a:latin typeface="+mn-ea"/>
            <a:ea typeface="+mn-ea"/>
          </a:endParaRPr>
        </a:p>
      </xdr:txBody>
    </xdr:sp>
    <xdr:clientData/>
  </xdr:twoCellAnchor>
  <xdr:twoCellAnchor>
    <xdr:from>
      <xdr:col>11</xdr:col>
      <xdr:colOff>148852</xdr:colOff>
      <xdr:row>82</xdr:row>
      <xdr:rowOff>225339</xdr:rowOff>
    </xdr:from>
    <xdr:to>
      <xdr:col>15</xdr:col>
      <xdr:colOff>550852</xdr:colOff>
      <xdr:row>86</xdr:row>
      <xdr:rowOff>14139</xdr:rowOff>
    </xdr:to>
    <xdr:grpSp>
      <xdr:nvGrpSpPr>
        <xdr:cNvPr id="19" name="グループ化 18">
          <a:extLst>
            <a:ext uri="{FF2B5EF4-FFF2-40B4-BE49-F238E27FC236}">
              <a16:creationId xmlns:a16="http://schemas.microsoft.com/office/drawing/2014/main" id="{28CA7666-B183-41D6-B680-F5723ECCE4F5}"/>
            </a:ext>
          </a:extLst>
        </xdr:cNvPr>
        <xdr:cNvGrpSpPr/>
      </xdr:nvGrpSpPr>
      <xdr:grpSpPr>
        <a:xfrm>
          <a:off x="14223440" y="26626398"/>
          <a:ext cx="4212000" cy="999035"/>
          <a:chOff x="14278509" y="26684695"/>
          <a:chExt cx="4233885" cy="1011864"/>
        </a:xfrm>
      </xdr:grpSpPr>
      <xdr:sp macro="" textlink="">
        <xdr:nvSpPr>
          <xdr:cNvPr id="20" name="吹き出し: 角を丸めた四角形 19">
            <a:extLst>
              <a:ext uri="{FF2B5EF4-FFF2-40B4-BE49-F238E27FC236}">
                <a16:creationId xmlns:a16="http://schemas.microsoft.com/office/drawing/2014/main" id="{79508BDE-3C3D-18EC-2E75-2D56D81778D2}"/>
              </a:ext>
            </a:extLst>
          </xdr:cNvPr>
          <xdr:cNvSpPr/>
        </xdr:nvSpPr>
        <xdr:spPr>
          <a:xfrm>
            <a:off x="14278509" y="26684695"/>
            <a:ext cx="4233885" cy="1011864"/>
          </a:xfrm>
          <a:prstGeom prst="wedgeRoundRectCallout">
            <a:avLst>
              <a:gd name="adj1" fmla="val -57145"/>
              <a:gd name="adj2" fmla="val 38092"/>
              <a:gd name="adj3" fmla="val 16667"/>
            </a:avLst>
          </a:prstGeom>
          <a:solidFill>
            <a:srgbClr val="FFCEA9"/>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ja-JP" altLang="en-US" sz="1200">
                <a:solidFill>
                  <a:sysClr val="windowText" lastClr="000000"/>
                </a:solidFill>
                <a:latin typeface="+mn-ea"/>
                <a:ea typeface="+mn-ea"/>
              </a:rPr>
              <a:t>複数拠点で補助事業を行う場合に入力してください。</a:t>
            </a:r>
            <a:endParaRPr kumimoji="1" lang="en-US" altLang="ja-JP" sz="1200">
              <a:solidFill>
                <a:sysClr val="windowText" lastClr="000000"/>
              </a:solidFill>
              <a:latin typeface="+mn-ea"/>
              <a:ea typeface="+mn-ea"/>
            </a:endParaRPr>
          </a:p>
          <a:p>
            <a:pPr algn="l"/>
            <a:r>
              <a:rPr kumimoji="1" lang="ja-JP" altLang="en-US" sz="1200">
                <a:solidFill>
                  <a:sysClr val="windowText" lastClr="000000"/>
                </a:solidFill>
                <a:latin typeface="+mn-ea"/>
                <a:ea typeface="+mn-ea"/>
              </a:rPr>
              <a:t>入力に応じて、</a:t>
            </a:r>
            <a:r>
              <a:rPr kumimoji="1" lang="en-US" altLang="ja-JP" sz="1200">
                <a:solidFill>
                  <a:sysClr val="windowText" lastClr="000000"/>
                </a:solidFill>
                <a:latin typeface="+mn-ea"/>
                <a:ea typeface="+mn-ea"/>
              </a:rPr>
              <a:t>2</a:t>
            </a:r>
            <a:r>
              <a:rPr kumimoji="1" lang="ja-JP" altLang="en-US" sz="1200">
                <a:solidFill>
                  <a:sysClr val="windowText" lastClr="000000"/>
                </a:solidFill>
                <a:latin typeface="+mn-ea"/>
                <a:ea typeface="+mn-ea"/>
              </a:rPr>
              <a:t>拠点目以降（</a:t>
            </a:r>
            <a:r>
              <a:rPr kumimoji="1" lang="en-US" altLang="ja-JP" sz="1200">
                <a:solidFill>
                  <a:sysClr val="windowText" lastClr="000000"/>
                </a:solidFill>
                <a:latin typeface="+mn-ea"/>
                <a:ea typeface="+mn-ea"/>
              </a:rPr>
              <a:t>108</a:t>
            </a:r>
            <a:r>
              <a:rPr kumimoji="1" lang="ja-JP" altLang="en-US" sz="1200">
                <a:solidFill>
                  <a:sysClr val="windowText" lastClr="000000"/>
                </a:solidFill>
                <a:latin typeface="+mn-ea"/>
                <a:ea typeface="+mn-ea"/>
              </a:rPr>
              <a:t>行目以降）の該当項目が</a:t>
            </a:r>
            <a:endParaRPr kumimoji="1" lang="en-US" altLang="ja-JP" sz="1200">
              <a:solidFill>
                <a:sysClr val="windowText" lastClr="000000"/>
              </a:solidFill>
              <a:latin typeface="+mn-ea"/>
              <a:ea typeface="+mn-ea"/>
            </a:endParaRPr>
          </a:p>
          <a:p>
            <a:pPr algn="l"/>
            <a:r>
              <a:rPr kumimoji="1" lang="ja-JP" altLang="en-US" sz="1200">
                <a:solidFill>
                  <a:sysClr val="windowText" lastClr="000000"/>
                </a:solidFill>
                <a:latin typeface="+mn-ea"/>
                <a:ea typeface="+mn-ea"/>
              </a:rPr>
              <a:t>　　　　　　　</a:t>
            </a:r>
            <a:r>
              <a:rPr kumimoji="1" lang="ja-JP" altLang="en-US" sz="1200" baseline="0">
                <a:solidFill>
                  <a:sysClr val="windowText" lastClr="000000"/>
                </a:solidFill>
                <a:latin typeface="+mn-ea"/>
                <a:ea typeface="+mn-ea"/>
              </a:rPr>
              <a:t> </a:t>
            </a:r>
            <a:r>
              <a:rPr kumimoji="1" lang="ja-JP" altLang="en-US" sz="1200">
                <a:solidFill>
                  <a:sysClr val="windowText" lastClr="000000"/>
                </a:solidFill>
                <a:latin typeface="+mn-ea"/>
                <a:ea typeface="+mn-ea"/>
              </a:rPr>
              <a:t>から　　　　　に変更されます。</a:t>
            </a:r>
            <a:endParaRPr kumimoji="1" lang="en-US" altLang="ja-JP" sz="1200">
              <a:solidFill>
                <a:sysClr val="windowText" lastClr="000000"/>
              </a:solidFill>
              <a:latin typeface="+mn-ea"/>
              <a:ea typeface="+mn-ea"/>
            </a:endParaRPr>
          </a:p>
        </xdr:txBody>
      </xdr:sp>
      <xdr:sp macro="" textlink="">
        <xdr:nvSpPr>
          <xdr:cNvPr id="21" name="テキスト ボックス 20">
            <a:extLst>
              <a:ext uri="{FF2B5EF4-FFF2-40B4-BE49-F238E27FC236}">
                <a16:creationId xmlns:a16="http://schemas.microsoft.com/office/drawing/2014/main" id="{87E6A631-1711-EC40-ACE4-81BCBD185ECE}"/>
              </a:ext>
            </a:extLst>
          </xdr:cNvPr>
          <xdr:cNvSpPr txBox="1"/>
        </xdr:nvSpPr>
        <xdr:spPr>
          <a:xfrm>
            <a:off x="15786190" y="27314831"/>
            <a:ext cx="721633" cy="254692"/>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22" name="テキスト ボックス 21">
            <a:extLst>
              <a:ext uri="{FF2B5EF4-FFF2-40B4-BE49-F238E27FC236}">
                <a16:creationId xmlns:a16="http://schemas.microsoft.com/office/drawing/2014/main" id="{EB61038E-9B3C-FB70-1E57-80F817317A49}"/>
              </a:ext>
            </a:extLst>
          </xdr:cNvPr>
          <xdr:cNvSpPr txBox="1"/>
        </xdr:nvSpPr>
        <xdr:spPr>
          <a:xfrm>
            <a:off x="14385287" y="27314831"/>
            <a:ext cx="1073277" cy="254692"/>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grpSp>
    <xdr:clientData/>
  </xdr:twoCellAnchor>
  <xdr:twoCellAnchor>
    <xdr:from>
      <xdr:col>6</xdr:col>
      <xdr:colOff>460464</xdr:colOff>
      <xdr:row>105</xdr:row>
      <xdr:rowOff>0</xdr:rowOff>
    </xdr:from>
    <xdr:to>
      <xdr:col>8</xdr:col>
      <xdr:colOff>643464</xdr:colOff>
      <xdr:row>108</xdr:row>
      <xdr:rowOff>42750</xdr:rowOff>
    </xdr:to>
    <xdr:sp macro="" textlink="">
      <xdr:nvSpPr>
        <xdr:cNvPr id="23" name="吹き出し: 角を丸めた四角形 22">
          <a:extLst>
            <a:ext uri="{FF2B5EF4-FFF2-40B4-BE49-F238E27FC236}">
              <a16:creationId xmlns:a16="http://schemas.microsoft.com/office/drawing/2014/main" id="{2CBE4FFB-7F2D-428C-BAFC-1AF530552284}"/>
            </a:ext>
          </a:extLst>
        </xdr:cNvPr>
        <xdr:cNvSpPr/>
      </xdr:nvSpPr>
      <xdr:spPr>
        <a:xfrm>
          <a:off x="9766389" y="34013775"/>
          <a:ext cx="2088000" cy="900000"/>
        </a:xfrm>
        <a:prstGeom prst="wedgeRoundRectCallout">
          <a:avLst>
            <a:gd name="adj1" fmla="val -38200"/>
            <a:gd name="adj2" fmla="val 68234"/>
            <a:gd name="adj3" fmla="val 16667"/>
          </a:avLst>
        </a:prstGeom>
        <a:solidFill>
          <a:srgbClr val="FFCEA9"/>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en-US" altLang="ja-JP" sz="1200">
              <a:solidFill>
                <a:sysClr val="windowText" lastClr="000000"/>
              </a:solidFill>
              <a:latin typeface="+mn-ea"/>
              <a:ea typeface="+mn-ea"/>
            </a:rPr>
            <a:t>6-2</a:t>
          </a:r>
          <a:r>
            <a:rPr kumimoji="1" lang="ja-JP" altLang="en-US" sz="1200">
              <a:solidFill>
                <a:sysClr val="windowText" lastClr="000000"/>
              </a:solidFill>
              <a:latin typeface="+mn-ea"/>
              <a:ea typeface="+mn-ea"/>
            </a:rPr>
            <a:t>項で選択した都道府県が反映されます。</a:t>
          </a:r>
          <a:endParaRPr kumimoji="1" lang="en-US" altLang="ja-JP" sz="1200">
            <a:solidFill>
              <a:sysClr val="windowText" lastClr="000000"/>
            </a:solidFill>
            <a:latin typeface="+mn-ea"/>
            <a:ea typeface="+mn-ea"/>
          </a:endParaRPr>
        </a:p>
        <a:p>
          <a:pPr algn="l"/>
          <a:r>
            <a:rPr kumimoji="1" lang="en-US" altLang="ja-JP" sz="1200">
              <a:solidFill>
                <a:sysClr val="windowText" lastClr="000000"/>
              </a:solidFill>
              <a:latin typeface="+mn-ea"/>
              <a:ea typeface="+mn-ea"/>
            </a:rPr>
            <a:t>※3~6</a:t>
          </a:r>
          <a:r>
            <a:rPr kumimoji="1" lang="ja-JP" altLang="en-US" sz="1200">
              <a:solidFill>
                <a:sysClr val="windowText" lastClr="000000"/>
              </a:solidFill>
              <a:latin typeface="+mn-ea"/>
              <a:ea typeface="+mn-ea"/>
            </a:rPr>
            <a:t>拠点目も同様</a:t>
          </a:r>
        </a:p>
      </xdr:txBody>
    </xdr:sp>
    <xdr:clientData/>
  </xdr:twoCellAnchor>
  <xdr:twoCellAnchor>
    <xdr:from>
      <xdr:col>4</xdr:col>
      <xdr:colOff>1409154</xdr:colOff>
      <xdr:row>13</xdr:row>
      <xdr:rowOff>24477</xdr:rowOff>
    </xdr:from>
    <xdr:to>
      <xdr:col>4</xdr:col>
      <xdr:colOff>4649154</xdr:colOff>
      <xdr:row>14</xdr:row>
      <xdr:rowOff>137947</xdr:rowOff>
    </xdr:to>
    <xdr:sp macro="" textlink="">
      <xdr:nvSpPr>
        <xdr:cNvPr id="24" name="吹き出し: 角を丸めた四角形 23">
          <a:extLst>
            <a:ext uri="{FF2B5EF4-FFF2-40B4-BE49-F238E27FC236}">
              <a16:creationId xmlns:a16="http://schemas.microsoft.com/office/drawing/2014/main" id="{F2CC6BD9-557C-437D-ADF4-AF63A99DEDB6}"/>
            </a:ext>
          </a:extLst>
        </xdr:cNvPr>
        <xdr:cNvSpPr/>
      </xdr:nvSpPr>
      <xdr:spPr>
        <a:xfrm>
          <a:off x="2685504" y="2767677"/>
          <a:ext cx="3240000" cy="361120"/>
        </a:xfrm>
        <a:prstGeom prst="wedgeRoundRectCallout">
          <a:avLst>
            <a:gd name="adj1" fmla="val -56457"/>
            <a:gd name="adj2" fmla="val -15319"/>
            <a:gd name="adj3" fmla="val 16667"/>
          </a:avLst>
        </a:prstGeom>
        <a:solidFill>
          <a:srgbClr val="FFCEA9"/>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en-US" altLang="ja-JP" sz="1200">
              <a:solidFill>
                <a:sysClr val="windowText" lastClr="000000"/>
              </a:solidFill>
              <a:latin typeface="+mn-ea"/>
              <a:ea typeface="+mn-ea"/>
            </a:rPr>
            <a:t>1~4</a:t>
          </a:r>
          <a:r>
            <a:rPr kumimoji="1" lang="ja-JP" altLang="en-US" sz="1200">
              <a:solidFill>
                <a:sysClr val="windowText" lastClr="000000"/>
              </a:solidFill>
              <a:latin typeface="+mn-ea"/>
              <a:ea typeface="+mn-ea"/>
            </a:rPr>
            <a:t>項は会社全体について入力してください。</a:t>
          </a:r>
          <a:endParaRPr kumimoji="1" lang="en-US" altLang="ja-JP" sz="1200">
            <a:solidFill>
              <a:sysClr val="windowText" lastClr="000000"/>
            </a:solidFill>
            <a:latin typeface="+mn-ea"/>
            <a:ea typeface="+mn-ea"/>
          </a:endParaRPr>
        </a:p>
      </xdr:txBody>
    </xdr:sp>
    <xdr:clientData/>
  </xdr:twoCellAnchor>
  <xdr:twoCellAnchor>
    <xdr:from>
      <xdr:col>4</xdr:col>
      <xdr:colOff>114300</xdr:colOff>
      <xdr:row>6</xdr:row>
      <xdr:rowOff>42724</xdr:rowOff>
    </xdr:from>
    <xdr:to>
      <xdr:col>4</xdr:col>
      <xdr:colOff>3894300</xdr:colOff>
      <xdr:row>7</xdr:row>
      <xdr:rowOff>130699</xdr:rowOff>
    </xdr:to>
    <xdr:sp macro="" textlink="">
      <xdr:nvSpPr>
        <xdr:cNvPr id="25" name="四角形: 角を丸くする 24">
          <a:extLst>
            <a:ext uri="{FF2B5EF4-FFF2-40B4-BE49-F238E27FC236}">
              <a16:creationId xmlns:a16="http://schemas.microsoft.com/office/drawing/2014/main" id="{E266B9C9-36B8-4C03-ABAD-8311B30B9913}"/>
            </a:ext>
          </a:extLst>
        </xdr:cNvPr>
        <xdr:cNvSpPr/>
      </xdr:nvSpPr>
      <xdr:spPr>
        <a:xfrm>
          <a:off x="1390650" y="1271449"/>
          <a:ext cx="3780000" cy="288000"/>
        </a:xfrm>
        <a:prstGeom prst="roundRect">
          <a:avLst/>
        </a:prstGeom>
        <a:solidFill>
          <a:srgbClr val="FFCEA9"/>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ja-JP" altLang="en-US" sz="1200">
              <a:solidFill>
                <a:sysClr val="windowText" lastClr="000000"/>
              </a:solidFill>
              <a:latin typeface="+mn-ea"/>
              <a:ea typeface="+mn-ea"/>
            </a:rPr>
            <a:t>①申請者情報シートで入力した内容が反映されます。</a:t>
          </a:r>
          <a:endParaRPr kumimoji="1" lang="en-US" altLang="ja-JP" sz="1200">
            <a:solidFill>
              <a:sysClr val="windowText" lastClr="000000"/>
            </a:solidFill>
            <a:latin typeface="+mn-ea"/>
            <a:ea typeface="+mn-ea"/>
          </a:endParaRPr>
        </a:p>
      </xdr:txBody>
    </xdr:sp>
    <xdr:clientData/>
  </xdr:twoCellAnchor>
  <xdr:twoCellAnchor>
    <xdr:from>
      <xdr:col>6</xdr:col>
      <xdr:colOff>110748</xdr:colOff>
      <xdr:row>1</xdr:row>
      <xdr:rowOff>76200</xdr:rowOff>
    </xdr:from>
    <xdr:to>
      <xdr:col>9</xdr:col>
      <xdr:colOff>133248</xdr:colOff>
      <xdr:row>4</xdr:row>
      <xdr:rowOff>52125</xdr:rowOff>
    </xdr:to>
    <xdr:sp macro="" textlink="">
      <xdr:nvSpPr>
        <xdr:cNvPr id="26" name="吹き出し: 角を丸めた四角形 25">
          <a:extLst>
            <a:ext uri="{FF2B5EF4-FFF2-40B4-BE49-F238E27FC236}">
              <a16:creationId xmlns:a16="http://schemas.microsoft.com/office/drawing/2014/main" id="{2D0655FC-3076-4CD9-859A-FFF286391F8E}"/>
            </a:ext>
          </a:extLst>
        </xdr:cNvPr>
        <xdr:cNvSpPr/>
      </xdr:nvSpPr>
      <xdr:spPr>
        <a:xfrm>
          <a:off x="9416673" y="257175"/>
          <a:ext cx="2880000" cy="576000"/>
        </a:xfrm>
        <a:prstGeom prst="wedgeRoundRectCallout">
          <a:avLst>
            <a:gd name="adj1" fmla="val -55390"/>
            <a:gd name="adj2" fmla="val 48444"/>
            <a:gd name="adj3" fmla="val 16667"/>
          </a:avLst>
        </a:prstGeom>
        <a:solidFill>
          <a:srgbClr val="FFCEA9"/>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ja-JP" altLang="en-US" sz="1200">
              <a:solidFill>
                <a:sysClr val="windowText" lastClr="000000"/>
              </a:solidFill>
              <a:latin typeface="+mn-ea"/>
              <a:ea typeface="+mn-ea"/>
            </a:rPr>
            <a:t>入力内容が要件を満たすとワーニングメッセージが消えます。</a:t>
          </a:r>
          <a:endParaRPr kumimoji="1" lang="en-US" altLang="ja-JP" sz="1200">
            <a:solidFill>
              <a:sysClr val="windowText" lastClr="000000"/>
            </a:solidFill>
            <a:latin typeface="+mn-ea"/>
            <a:ea typeface="+mn-ea"/>
          </a:endParaRPr>
        </a:p>
      </xdr:txBody>
    </xdr:sp>
    <xdr:clientData/>
  </xdr:twoCellAnchor>
  <xdr:twoCellAnchor>
    <xdr:from>
      <xdr:col>1</xdr:col>
      <xdr:colOff>259955</xdr:colOff>
      <xdr:row>213</xdr:row>
      <xdr:rowOff>213192</xdr:rowOff>
    </xdr:from>
    <xdr:to>
      <xdr:col>5</xdr:col>
      <xdr:colOff>1802555</xdr:colOff>
      <xdr:row>215</xdr:row>
      <xdr:rowOff>19339</xdr:rowOff>
    </xdr:to>
    <xdr:sp macro="" textlink="">
      <xdr:nvSpPr>
        <xdr:cNvPr id="27" name="四角形: 角を丸くする 26">
          <a:extLst>
            <a:ext uri="{FF2B5EF4-FFF2-40B4-BE49-F238E27FC236}">
              <a16:creationId xmlns:a16="http://schemas.microsoft.com/office/drawing/2014/main" id="{B519D92F-E4CC-4ECF-87BB-9CC3F01F0858}"/>
            </a:ext>
          </a:extLst>
        </xdr:cNvPr>
        <xdr:cNvSpPr/>
      </xdr:nvSpPr>
      <xdr:spPr>
        <a:xfrm>
          <a:off x="545705" y="69469467"/>
          <a:ext cx="8172000" cy="291922"/>
        </a:xfrm>
        <a:prstGeom prst="roundRect">
          <a:avLst/>
        </a:prstGeom>
        <a:noFill/>
        <a:ln w="28575">
          <a:solidFill>
            <a:srgbClr val="E261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ctr"/>
          <a:endParaRPr kumimoji="1" lang="en-US" altLang="ja-JP" sz="1200" b="0">
            <a:solidFill>
              <a:sysClr val="windowText" lastClr="000000"/>
            </a:solidFill>
            <a:latin typeface="+mn-ea"/>
            <a:ea typeface="+mn-ea"/>
          </a:endParaRPr>
        </a:p>
      </xdr:txBody>
    </xdr:sp>
    <xdr:clientData/>
  </xdr:twoCellAnchor>
  <xdr:twoCellAnchor>
    <xdr:from>
      <xdr:col>4</xdr:col>
      <xdr:colOff>834384</xdr:colOff>
      <xdr:row>212</xdr:row>
      <xdr:rowOff>19271</xdr:rowOff>
    </xdr:from>
    <xdr:to>
      <xdr:col>4</xdr:col>
      <xdr:colOff>1554384</xdr:colOff>
      <xdr:row>213</xdr:row>
      <xdr:rowOff>105146</xdr:rowOff>
    </xdr:to>
    <xdr:sp macro="" textlink="">
      <xdr:nvSpPr>
        <xdr:cNvPr id="28" name="吹き出し: 角を丸めた四角形 27">
          <a:extLst>
            <a:ext uri="{FF2B5EF4-FFF2-40B4-BE49-F238E27FC236}">
              <a16:creationId xmlns:a16="http://schemas.microsoft.com/office/drawing/2014/main" id="{01E5BF6C-C539-4723-B4D6-E470618A5766}"/>
            </a:ext>
          </a:extLst>
        </xdr:cNvPr>
        <xdr:cNvSpPr/>
      </xdr:nvSpPr>
      <xdr:spPr>
        <a:xfrm>
          <a:off x="2110734" y="69037421"/>
          <a:ext cx="720000" cy="324000"/>
        </a:xfrm>
        <a:prstGeom prst="wedgeRoundRectCallout">
          <a:avLst>
            <a:gd name="adj1" fmla="val -33632"/>
            <a:gd name="adj2" fmla="val 73245"/>
            <a:gd name="adj3" fmla="val 16667"/>
          </a:avLst>
        </a:prstGeom>
        <a:solidFill>
          <a:srgbClr val="FFCEA9"/>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ctr"/>
          <a:r>
            <a:rPr kumimoji="1" lang="ja-JP" altLang="en-US" sz="1200" b="1">
              <a:solidFill>
                <a:sysClr val="windowText" lastClr="000000"/>
              </a:solidFill>
              <a:latin typeface="+mn-ea"/>
              <a:ea typeface="+mn-ea"/>
            </a:rPr>
            <a:t>重要</a:t>
          </a:r>
          <a:endParaRPr kumimoji="1" lang="en-US" altLang="ja-JP" sz="1200" b="1">
            <a:solidFill>
              <a:sysClr val="windowText" lastClr="000000"/>
            </a:solidFill>
            <a:latin typeface="+mn-ea"/>
            <a:ea typeface="+mn-ea"/>
          </a:endParaRPr>
        </a:p>
      </xdr:txBody>
    </xdr:sp>
    <xdr:clientData/>
  </xdr:twoCellAnchor>
  <xdr:twoCellAnchor>
    <xdr:from>
      <xdr:col>5</xdr:col>
      <xdr:colOff>407323</xdr:colOff>
      <xdr:row>14</xdr:row>
      <xdr:rowOff>224513</xdr:rowOff>
    </xdr:from>
    <xdr:to>
      <xdr:col>16</xdr:col>
      <xdr:colOff>11548</xdr:colOff>
      <xdr:row>21</xdr:row>
      <xdr:rowOff>241538</xdr:rowOff>
    </xdr:to>
    <xdr:grpSp>
      <xdr:nvGrpSpPr>
        <xdr:cNvPr id="29" name="グループ化 28">
          <a:extLst>
            <a:ext uri="{FF2B5EF4-FFF2-40B4-BE49-F238E27FC236}">
              <a16:creationId xmlns:a16="http://schemas.microsoft.com/office/drawing/2014/main" id="{1C3916BE-E92C-4068-BBE3-A1DC8879AB8C}"/>
            </a:ext>
          </a:extLst>
        </xdr:cNvPr>
        <xdr:cNvGrpSpPr/>
      </xdr:nvGrpSpPr>
      <xdr:grpSpPr>
        <a:xfrm>
          <a:off x="7332558" y="3216484"/>
          <a:ext cx="11516078" cy="2471113"/>
          <a:chOff x="5173194" y="7389492"/>
          <a:chExt cx="11573147" cy="2448157"/>
        </a:xfrm>
      </xdr:grpSpPr>
      <xdr:sp macro="" textlink="">
        <xdr:nvSpPr>
          <xdr:cNvPr id="30" name="吹き出し: 角を丸めた四角形 29">
            <a:extLst>
              <a:ext uri="{FF2B5EF4-FFF2-40B4-BE49-F238E27FC236}">
                <a16:creationId xmlns:a16="http://schemas.microsoft.com/office/drawing/2014/main" id="{207A2349-A7F8-0CBD-F089-D7798D1BB9C3}"/>
              </a:ext>
            </a:extLst>
          </xdr:cNvPr>
          <xdr:cNvSpPr/>
        </xdr:nvSpPr>
        <xdr:spPr>
          <a:xfrm>
            <a:off x="5173194" y="7389492"/>
            <a:ext cx="11573147" cy="2448157"/>
          </a:xfrm>
          <a:prstGeom prst="wedgeRoundRectCallout">
            <a:avLst>
              <a:gd name="adj1" fmla="val -8362"/>
              <a:gd name="adj2" fmla="val -65166"/>
              <a:gd name="adj3" fmla="val 16667"/>
            </a:avLst>
          </a:prstGeom>
          <a:solidFill>
            <a:srgbClr val="FFCEA9"/>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t"/>
          <a:lstStyle/>
          <a:p>
            <a:pPr algn="l"/>
            <a:r>
              <a:rPr kumimoji="1" lang="en-US" altLang="ja-JP" sz="1200">
                <a:solidFill>
                  <a:sysClr val="windowText" lastClr="000000"/>
                </a:solidFill>
              </a:rPr>
              <a:t>&lt;</a:t>
            </a:r>
            <a:r>
              <a:rPr kumimoji="1" lang="ja-JP" altLang="en-US" sz="1200">
                <a:solidFill>
                  <a:sysClr val="windowText" lastClr="000000"/>
                </a:solidFill>
              </a:rPr>
              <a:t>期間情報の表示例：①申請者情報シートで基準年度を翌年にずらす選択をした（</a:t>
            </a:r>
            <a:r>
              <a:rPr kumimoji="1" lang="en-US" altLang="ja-JP" sz="1200">
                <a:solidFill>
                  <a:sysClr val="windowText" lastClr="000000"/>
                </a:solidFill>
              </a:rPr>
              <a:t>"</a:t>
            </a:r>
            <a:r>
              <a:rPr kumimoji="1" lang="ja-JP" altLang="en-US" sz="1200">
                <a:solidFill>
                  <a:sysClr val="windowText" lastClr="000000"/>
                </a:solidFill>
              </a:rPr>
              <a:t>該当する</a:t>
            </a:r>
            <a:r>
              <a:rPr kumimoji="1" lang="en-US" altLang="ja-JP" sz="1200">
                <a:solidFill>
                  <a:sysClr val="windowText" lastClr="000000"/>
                </a:solidFill>
              </a:rPr>
              <a:t>"</a:t>
            </a:r>
            <a:r>
              <a:rPr kumimoji="1" lang="ja-JP" altLang="en-US" sz="1200">
                <a:solidFill>
                  <a:sysClr val="windowText" lastClr="000000"/>
                </a:solidFill>
              </a:rPr>
              <a:t>）／しない（</a:t>
            </a:r>
            <a:r>
              <a:rPr kumimoji="1" lang="en-US" altLang="ja-JP" sz="1200">
                <a:solidFill>
                  <a:sysClr val="windowText" lastClr="000000"/>
                </a:solidFill>
              </a:rPr>
              <a:t>"</a:t>
            </a:r>
            <a:r>
              <a:rPr kumimoji="1" lang="ja-JP" altLang="en-US" sz="1200">
                <a:solidFill>
                  <a:sysClr val="windowText" lastClr="000000"/>
                </a:solidFill>
              </a:rPr>
              <a:t>該当しない</a:t>
            </a:r>
            <a:r>
              <a:rPr kumimoji="1" lang="en-US" altLang="ja-JP" sz="1200">
                <a:solidFill>
                  <a:sysClr val="windowText" lastClr="000000"/>
                </a:solidFill>
              </a:rPr>
              <a:t>"</a:t>
            </a:r>
            <a:r>
              <a:rPr kumimoji="1" lang="ja-JP" altLang="en-US" sz="1200">
                <a:solidFill>
                  <a:sysClr val="windowText" lastClr="000000"/>
                </a:solidFill>
              </a:rPr>
              <a:t>）場合による違い</a:t>
            </a:r>
            <a:r>
              <a:rPr kumimoji="1" lang="en-US" altLang="ja-JP" sz="1200">
                <a:solidFill>
                  <a:sysClr val="windowText" lastClr="000000"/>
                </a:solidFill>
              </a:rPr>
              <a:t>&gt;</a:t>
            </a:r>
          </a:p>
        </xdr:txBody>
      </xdr:sp>
      <xdr:grpSp>
        <xdr:nvGrpSpPr>
          <xdr:cNvPr id="31" name="グループ化 30">
            <a:extLst>
              <a:ext uri="{FF2B5EF4-FFF2-40B4-BE49-F238E27FC236}">
                <a16:creationId xmlns:a16="http://schemas.microsoft.com/office/drawing/2014/main" id="{18C7C1CE-05D2-7808-89FF-2D8B544AFC9E}"/>
              </a:ext>
            </a:extLst>
          </xdr:cNvPr>
          <xdr:cNvGrpSpPr/>
        </xdr:nvGrpSpPr>
        <xdr:grpSpPr>
          <a:xfrm>
            <a:off x="5362575" y="7940335"/>
            <a:ext cx="11041016" cy="1743082"/>
            <a:chOff x="7296150" y="5635285"/>
            <a:chExt cx="11041016" cy="1743082"/>
          </a:xfrm>
        </xdr:grpSpPr>
        <xdr:pic>
          <xdr:nvPicPr>
            <xdr:cNvPr id="32" name="図 31">
              <a:extLst>
                <a:ext uri="{FF2B5EF4-FFF2-40B4-BE49-F238E27FC236}">
                  <a16:creationId xmlns:a16="http://schemas.microsoft.com/office/drawing/2014/main" id="{2ED15DAE-2552-3ECA-90DC-6688EB62BE09}"/>
                </a:ext>
              </a:extLst>
            </xdr:cNvPr>
            <xdr:cNvPicPr>
              <a:picLocks noChangeAspect="1"/>
            </xdr:cNvPicPr>
          </xdr:nvPicPr>
          <xdr:blipFill>
            <a:blip xmlns:r="http://schemas.openxmlformats.org/officeDocument/2006/relationships" r:embed="rId1"/>
            <a:stretch>
              <a:fillRect/>
            </a:stretch>
          </xdr:blipFill>
          <xdr:spPr>
            <a:xfrm>
              <a:off x="7296150" y="5893844"/>
              <a:ext cx="11021963" cy="582292"/>
            </a:xfrm>
            <a:prstGeom prst="rect">
              <a:avLst/>
            </a:prstGeom>
            <a:ln>
              <a:solidFill>
                <a:schemeClr val="tx1">
                  <a:lumMod val="50000"/>
                  <a:lumOff val="50000"/>
                </a:schemeClr>
              </a:solidFill>
            </a:ln>
          </xdr:spPr>
        </xdr:pic>
        <xdr:sp macro="" textlink="">
          <xdr:nvSpPr>
            <xdr:cNvPr id="33" name="正方形/長方形 32">
              <a:extLst>
                <a:ext uri="{FF2B5EF4-FFF2-40B4-BE49-F238E27FC236}">
                  <a16:creationId xmlns:a16="http://schemas.microsoft.com/office/drawing/2014/main" id="{1A908FAB-4C69-6E94-65AB-57F5C85E81A7}"/>
                </a:ext>
              </a:extLst>
            </xdr:cNvPr>
            <xdr:cNvSpPr/>
          </xdr:nvSpPr>
          <xdr:spPr>
            <a:xfrm>
              <a:off x="13458825" y="6063907"/>
              <a:ext cx="828675" cy="400050"/>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4" name="テキスト ボックス 33">
              <a:extLst>
                <a:ext uri="{FF2B5EF4-FFF2-40B4-BE49-F238E27FC236}">
                  <a16:creationId xmlns:a16="http://schemas.microsoft.com/office/drawing/2014/main" id="{EDC65855-F47E-860B-731A-38378519E5BE}"/>
                </a:ext>
              </a:extLst>
            </xdr:cNvPr>
            <xdr:cNvSpPr txBox="1"/>
          </xdr:nvSpPr>
          <xdr:spPr>
            <a:xfrm>
              <a:off x="7296150" y="5635285"/>
              <a:ext cx="6480000" cy="251250"/>
            </a:xfrm>
            <a:prstGeom prst="rect">
              <a:avLst/>
            </a:prstGeom>
            <a:noFill/>
            <a:ln w="9525" cmpd="sng">
              <a:no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200" b="0">
                  <a:solidFill>
                    <a:sysClr val="windowText" lastClr="000000"/>
                  </a:solidFill>
                </a:rPr>
                <a:t>”該当しない”場合：「補助事業完了日を含む事業年度」が”基準年”として設定されます。</a:t>
              </a:r>
              <a:endParaRPr kumimoji="1" lang="en-US" altLang="ja-JP" sz="1200" b="0">
                <a:solidFill>
                  <a:sysClr val="windowText" lastClr="000000"/>
                </a:solidFill>
              </a:endParaRPr>
            </a:p>
          </xdr:txBody>
        </xdr:sp>
        <xdr:pic>
          <xdr:nvPicPr>
            <xdr:cNvPr id="35" name="図 34">
              <a:extLst>
                <a:ext uri="{FF2B5EF4-FFF2-40B4-BE49-F238E27FC236}">
                  <a16:creationId xmlns:a16="http://schemas.microsoft.com/office/drawing/2014/main" id="{04F8DCD9-1036-C1B0-EA74-5AE331A6CF30}"/>
                </a:ext>
              </a:extLst>
            </xdr:cNvPr>
            <xdr:cNvPicPr>
              <a:picLocks noChangeAspect="1"/>
            </xdr:cNvPicPr>
          </xdr:nvPicPr>
          <xdr:blipFill>
            <a:blip xmlns:r="http://schemas.openxmlformats.org/officeDocument/2006/relationships" r:embed="rId2"/>
            <a:stretch>
              <a:fillRect/>
            </a:stretch>
          </xdr:blipFill>
          <xdr:spPr>
            <a:xfrm>
              <a:off x="7296150" y="6810109"/>
              <a:ext cx="11041016" cy="553655"/>
            </a:xfrm>
            <a:prstGeom prst="rect">
              <a:avLst/>
            </a:prstGeom>
            <a:ln>
              <a:solidFill>
                <a:schemeClr val="tx1">
                  <a:lumMod val="50000"/>
                  <a:lumOff val="50000"/>
                </a:schemeClr>
              </a:solidFill>
            </a:ln>
          </xdr:spPr>
        </xdr:pic>
        <xdr:sp macro="" textlink="">
          <xdr:nvSpPr>
            <xdr:cNvPr id="36" name="正方形/長方形 35">
              <a:extLst>
                <a:ext uri="{FF2B5EF4-FFF2-40B4-BE49-F238E27FC236}">
                  <a16:creationId xmlns:a16="http://schemas.microsoft.com/office/drawing/2014/main" id="{C0B6363F-92EF-BEDD-E02E-014AE9285093}"/>
                </a:ext>
              </a:extLst>
            </xdr:cNvPr>
            <xdr:cNvSpPr/>
          </xdr:nvSpPr>
          <xdr:spPr>
            <a:xfrm>
              <a:off x="14287500" y="6978317"/>
              <a:ext cx="828675" cy="400050"/>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7" name="テキスト ボックス 36">
              <a:extLst>
                <a:ext uri="{FF2B5EF4-FFF2-40B4-BE49-F238E27FC236}">
                  <a16:creationId xmlns:a16="http://schemas.microsoft.com/office/drawing/2014/main" id="{3ED4B0D8-12AF-9CDE-9B4D-7BB79F9485F0}"/>
                </a:ext>
              </a:extLst>
            </xdr:cNvPr>
            <xdr:cNvSpPr txBox="1"/>
          </xdr:nvSpPr>
          <xdr:spPr>
            <a:xfrm>
              <a:off x="7296150" y="6549671"/>
              <a:ext cx="6480000" cy="251250"/>
            </a:xfrm>
            <a:prstGeom prst="rect">
              <a:avLst/>
            </a:prstGeom>
            <a:noFill/>
            <a:ln w="9525" cmpd="sng">
              <a:no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200" b="0">
                  <a:solidFill>
                    <a:sysClr val="windowText" lastClr="000000"/>
                  </a:solidFill>
                </a:rPr>
                <a:t>”該当する”場合：「補助事業完了日を含む事業年度」の翌事業年度が</a:t>
              </a:r>
              <a:r>
                <a:rPr kumimoji="1" lang="en-US" altLang="ja-JP" sz="1200" b="0">
                  <a:solidFill>
                    <a:sysClr val="windowText" lastClr="000000"/>
                  </a:solidFill>
                </a:rPr>
                <a:t>"</a:t>
              </a:r>
              <a:r>
                <a:rPr kumimoji="1" lang="ja-JP" altLang="en-US" sz="1200" b="0">
                  <a:solidFill>
                    <a:sysClr val="windowText" lastClr="000000"/>
                  </a:solidFill>
                </a:rPr>
                <a:t>基準年</a:t>
              </a:r>
              <a:r>
                <a:rPr kumimoji="1" lang="en-US" altLang="ja-JP" sz="1200" b="0">
                  <a:solidFill>
                    <a:sysClr val="windowText" lastClr="000000"/>
                  </a:solidFill>
                </a:rPr>
                <a:t>"</a:t>
              </a:r>
              <a:r>
                <a:rPr kumimoji="1" lang="ja-JP" altLang="en-US" sz="1200" b="0">
                  <a:solidFill>
                    <a:sysClr val="windowText" lastClr="000000"/>
                  </a:solidFill>
                </a:rPr>
                <a:t>として設定されます。</a:t>
              </a:r>
            </a:p>
          </xdr:txBody>
        </xdr:sp>
      </xdr:grpSp>
    </xdr:grpSp>
    <xdr:clientData/>
  </xdr:twoCellAnchor>
  <xdr:twoCellAnchor>
    <xdr:from>
      <xdr:col>5</xdr:col>
      <xdr:colOff>238125</xdr:colOff>
      <xdr:row>7</xdr:row>
      <xdr:rowOff>76201</xdr:rowOff>
    </xdr:from>
    <xdr:to>
      <xdr:col>5</xdr:col>
      <xdr:colOff>2266950</xdr:colOff>
      <xdr:row>9</xdr:row>
      <xdr:rowOff>190501</xdr:rowOff>
    </xdr:to>
    <xdr:sp macro="" textlink="">
      <xdr:nvSpPr>
        <xdr:cNvPr id="38" name="吹き出し: 角を丸めた四角形 37">
          <a:extLst>
            <a:ext uri="{FF2B5EF4-FFF2-40B4-BE49-F238E27FC236}">
              <a16:creationId xmlns:a16="http://schemas.microsoft.com/office/drawing/2014/main" id="{BCD1D7BF-311B-4582-B2A5-FDD214A1846A}"/>
            </a:ext>
          </a:extLst>
        </xdr:cNvPr>
        <xdr:cNvSpPr/>
      </xdr:nvSpPr>
      <xdr:spPr>
        <a:xfrm>
          <a:off x="7153275" y="1504951"/>
          <a:ext cx="2028825" cy="514350"/>
        </a:xfrm>
        <a:prstGeom prst="wedgeRoundRectCallout">
          <a:avLst>
            <a:gd name="adj1" fmla="val -32101"/>
            <a:gd name="adj2" fmla="val 75463"/>
            <a:gd name="adj3" fmla="val 16667"/>
          </a:avLst>
        </a:prstGeom>
        <a:solidFill>
          <a:srgbClr val="FFCEA9"/>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ja-JP" altLang="en-US" sz="1200">
              <a:solidFill>
                <a:sysClr val="windowText" lastClr="000000"/>
              </a:solidFill>
              <a:latin typeface="+mn-ea"/>
              <a:ea typeface="+mn-ea"/>
            </a:rPr>
            <a:t>入力に応じて、期間情報が設定されます。</a:t>
          </a:r>
          <a:endParaRPr kumimoji="1" lang="en-US" altLang="ja-JP" sz="1200">
            <a:solidFill>
              <a:sysClr val="windowText" lastClr="000000"/>
            </a:solidFill>
            <a:latin typeface="+mn-ea"/>
            <a:ea typeface="+mn-ea"/>
          </a:endParaRPr>
        </a:p>
      </xdr:txBody>
    </xdr:sp>
    <xdr:clientData/>
  </xdr:twoCellAnchor>
  <xdr:twoCellAnchor>
    <xdr:from>
      <xdr:col>6</xdr:col>
      <xdr:colOff>12085</xdr:colOff>
      <xdr:row>10</xdr:row>
      <xdr:rowOff>233000</xdr:rowOff>
    </xdr:from>
    <xdr:to>
      <xdr:col>16</xdr:col>
      <xdr:colOff>11548</xdr:colOff>
      <xdr:row>13</xdr:row>
      <xdr:rowOff>15928</xdr:rowOff>
    </xdr:to>
    <xdr:sp macro="" textlink="">
      <xdr:nvSpPr>
        <xdr:cNvPr id="39" name="四角形: 角を丸くする 38">
          <a:extLst>
            <a:ext uri="{FF2B5EF4-FFF2-40B4-BE49-F238E27FC236}">
              <a16:creationId xmlns:a16="http://schemas.microsoft.com/office/drawing/2014/main" id="{A350034D-1614-4337-A5A5-A4A5F3659C24}"/>
            </a:ext>
          </a:extLst>
        </xdr:cNvPr>
        <xdr:cNvSpPr/>
      </xdr:nvSpPr>
      <xdr:spPr>
        <a:xfrm>
          <a:off x="9318010" y="2261825"/>
          <a:ext cx="9524463" cy="497303"/>
        </a:xfrm>
        <a:prstGeom prst="roundRect">
          <a:avLst/>
        </a:prstGeom>
        <a:noFill/>
        <a:ln w="28575">
          <a:solidFill>
            <a:srgbClr val="E261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endParaRPr kumimoji="1" lang="en-US" altLang="ja-JP" sz="1200">
            <a:solidFill>
              <a:sysClr val="windowText" lastClr="000000"/>
            </a:solidFill>
            <a:latin typeface="+mn-ea"/>
            <a:ea typeface="+mn-ea"/>
          </a:endParaRPr>
        </a:p>
      </xdr:txBody>
    </xdr:sp>
    <xdr:clientData/>
  </xdr:twoCellAnchor>
  <xdr:twoCellAnchor>
    <xdr:from>
      <xdr:col>4</xdr:col>
      <xdr:colOff>1391227</xdr:colOff>
      <xdr:row>58</xdr:row>
      <xdr:rowOff>148303</xdr:rowOff>
    </xdr:from>
    <xdr:to>
      <xdr:col>4</xdr:col>
      <xdr:colOff>4811227</xdr:colOff>
      <xdr:row>60</xdr:row>
      <xdr:rowOff>22528</xdr:rowOff>
    </xdr:to>
    <xdr:sp macro="" textlink="">
      <xdr:nvSpPr>
        <xdr:cNvPr id="40" name="吹き出し: 角を丸めた四角形 39">
          <a:extLst>
            <a:ext uri="{FF2B5EF4-FFF2-40B4-BE49-F238E27FC236}">
              <a16:creationId xmlns:a16="http://schemas.microsoft.com/office/drawing/2014/main" id="{48E1233D-C884-4365-879A-E2157E975428}"/>
            </a:ext>
          </a:extLst>
        </xdr:cNvPr>
        <xdr:cNvSpPr/>
      </xdr:nvSpPr>
      <xdr:spPr>
        <a:xfrm>
          <a:off x="2667577" y="18417253"/>
          <a:ext cx="3420000" cy="360000"/>
        </a:xfrm>
        <a:prstGeom prst="wedgeRoundRectCallout">
          <a:avLst>
            <a:gd name="adj1" fmla="val -55325"/>
            <a:gd name="adj2" fmla="val -5981"/>
            <a:gd name="adj3" fmla="val 16667"/>
          </a:avLst>
        </a:prstGeom>
        <a:solidFill>
          <a:srgbClr val="FFCEA9"/>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en-US" altLang="ja-JP" sz="1200">
              <a:solidFill>
                <a:sysClr val="windowText" lastClr="000000"/>
              </a:solidFill>
              <a:latin typeface="+mn-ea"/>
              <a:ea typeface="+mn-ea"/>
            </a:rPr>
            <a:t>5~6</a:t>
          </a:r>
          <a:r>
            <a:rPr kumimoji="1" lang="ja-JP" altLang="en-US" sz="1200">
              <a:solidFill>
                <a:sysClr val="windowText" lastClr="000000"/>
              </a:solidFill>
              <a:latin typeface="+mn-ea"/>
              <a:ea typeface="+mn-ea"/>
            </a:rPr>
            <a:t>項は補助事業について入力してください。</a:t>
          </a:r>
          <a:endParaRPr kumimoji="1" lang="en-US" altLang="ja-JP" sz="1200">
            <a:solidFill>
              <a:sysClr val="windowText" lastClr="000000"/>
            </a:solidFill>
            <a:latin typeface="+mn-ea"/>
            <a:ea typeface="+mn-ea"/>
          </a:endParaRPr>
        </a:p>
      </xdr:txBody>
    </xdr:sp>
    <xdr:clientData/>
  </xdr:twoCellAnchor>
  <xdr:twoCellAnchor>
    <xdr:from>
      <xdr:col>2</xdr:col>
      <xdr:colOff>67233</xdr:colOff>
      <xdr:row>61</xdr:row>
      <xdr:rowOff>22411</xdr:rowOff>
    </xdr:from>
    <xdr:to>
      <xdr:col>5</xdr:col>
      <xdr:colOff>1283583</xdr:colOff>
      <xdr:row>62</xdr:row>
      <xdr:rowOff>219088</xdr:rowOff>
    </xdr:to>
    <xdr:sp macro="" textlink="">
      <xdr:nvSpPr>
        <xdr:cNvPr id="41" name="四角形: 角を丸くする 40">
          <a:extLst>
            <a:ext uri="{FF2B5EF4-FFF2-40B4-BE49-F238E27FC236}">
              <a16:creationId xmlns:a16="http://schemas.microsoft.com/office/drawing/2014/main" id="{FB9983D8-76F9-40BA-8AD3-8F0B0A060833}"/>
            </a:ext>
          </a:extLst>
        </xdr:cNvPr>
        <xdr:cNvSpPr/>
      </xdr:nvSpPr>
      <xdr:spPr>
        <a:xfrm>
          <a:off x="638733" y="19015261"/>
          <a:ext cx="7560000" cy="434802"/>
        </a:xfrm>
        <a:prstGeom prst="roundRect">
          <a:avLst/>
        </a:prstGeom>
        <a:noFill/>
        <a:ln w="28575">
          <a:solidFill>
            <a:srgbClr val="E261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endParaRPr kumimoji="1" lang="en-US" altLang="ja-JP" sz="1200">
            <a:solidFill>
              <a:sysClr val="windowText" lastClr="000000"/>
            </a:solidFill>
            <a:latin typeface="+mn-ea"/>
            <a:ea typeface="+mn-ea"/>
          </a:endParaRPr>
        </a:p>
      </xdr:txBody>
    </xdr:sp>
    <xdr:clientData/>
  </xdr:twoCellAnchor>
  <xdr:twoCellAnchor>
    <xdr:from>
      <xdr:col>5</xdr:col>
      <xdr:colOff>515470</xdr:colOff>
      <xdr:row>59</xdr:row>
      <xdr:rowOff>44823</xdr:rowOff>
    </xdr:from>
    <xdr:to>
      <xdr:col>5</xdr:col>
      <xdr:colOff>1307470</xdr:colOff>
      <xdr:row>60</xdr:row>
      <xdr:rowOff>157173</xdr:rowOff>
    </xdr:to>
    <xdr:sp macro="" textlink="">
      <xdr:nvSpPr>
        <xdr:cNvPr id="42" name="吹き出し: 角を丸めた四角形 41">
          <a:extLst>
            <a:ext uri="{FF2B5EF4-FFF2-40B4-BE49-F238E27FC236}">
              <a16:creationId xmlns:a16="http://schemas.microsoft.com/office/drawing/2014/main" id="{AD6B1095-53F3-47E8-9CA7-66FD063EC69B}"/>
            </a:ext>
          </a:extLst>
        </xdr:cNvPr>
        <xdr:cNvSpPr/>
      </xdr:nvSpPr>
      <xdr:spPr>
        <a:xfrm>
          <a:off x="7430620" y="18551898"/>
          <a:ext cx="792000" cy="360000"/>
        </a:xfrm>
        <a:prstGeom prst="wedgeRoundRectCallout">
          <a:avLst>
            <a:gd name="adj1" fmla="val -33632"/>
            <a:gd name="adj2" fmla="val 73245"/>
            <a:gd name="adj3" fmla="val 16667"/>
          </a:avLst>
        </a:prstGeom>
        <a:solidFill>
          <a:srgbClr val="FFCEA9"/>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ctr"/>
          <a:r>
            <a:rPr kumimoji="1" lang="ja-JP" altLang="en-US" sz="1200" b="1">
              <a:solidFill>
                <a:sysClr val="windowText" lastClr="000000"/>
              </a:solidFill>
              <a:latin typeface="+mn-ea"/>
              <a:ea typeface="+mn-ea"/>
            </a:rPr>
            <a:t>ポイント</a:t>
          </a:r>
          <a:endParaRPr kumimoji="1" lang="en-US" altLang="ja-JP" sz="1200" b="1">
            <a:solidFill>
              <a:sysClr val="windowText" lastClr="000000"/>
            </a:solidFill>
            <a:latin typeface="+mn-ea"/>
            <a:ea typeface="+mn-ea"/>
          </a:endParaRPr>
        </a:p>
      </xdr:txBody>
    </xdr:sp>
    <xdr:clientData/>
  </xdr:twoCellAnchor>
  <xdr:twoCellAnchor>
    <xdr:from>
      <xdr:col>7</xdr:col>
      <xdr:colOff>0</xdr:colOff>
      <xdr:row>81</xdr:row>
      <xdr:rowOff>56030</xdr:rowOff>
    </xdr:from>
    <xdr:to>
      <xdr:col>16</xdr:col>
      <xdr:colOff>103500</xdr:colOff>
      <xdr:row>81</xdr:row>
      <xdr:rowOff>344030</xdr:rowOff>
    </xdr:to>
    <xdr:sp macro="" textlink="">
      <xdr:nvSpPr>
        <xdr:cNvPr id="43" name="四角形: 角を丸くする 42">
          <a:extLst>
            <a:ext uri="{FF2B5EF4-FFF2-40B4-BE49-F238E27FC236}">
              <a16:creationId xmlns:a16="http://schemas.microsoft.com/office/drawing/2014/main" id="{F665712B-4741-4BD3-8A89-31700B14D99E}"/>
            </a:ext>
          </a:extLst>
        </xdr:cNvPr>
        <xdr:cNvSpPr/>
      </xdr:nvSpPr>
      <xdr:spPr>
        <a:xfrm>
          <a:off x="10258425" y="26211680"/>
          <a:ext cx="8676000" cy="288000"/>
        </a:xfrm>
        <a:prstGeom prst="roundRect">
          <a:avLst/>
        </a:prstGeom>
        <a:noFill/>
        <a:ln w="28575">
          <a:solidFill>
            <a:srgbClr val="E261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endParaRPr kumimoji="1" lang="en-US" altLang="ja-JP" sz="1200">
            <a:solidFill>
              <a:sysClr val="windowText" lastClr="000000"/>
            </a:solidFill>
            <a:latin typeface="+mn-ea"/>
            <a:ea typeface="+mn-ea"/>
          </a:endParaRPr>
        </a:p>
      </xdr:txBody>
    </xdr:sp>
    <xdr:clientData/>
  </xdr:twoCellAnchor>
  <xdr:twoCellAnchor>
    <xdr:from>
      <xdr:col>8</xdr:col>
      <xdr:colOff>0</xdr:colOff>
      <xdr:row>79</xdr:row>
      <xdr:rowOff>280147</xdr:rowOff>
    </xdr:from>
    <xdr:to>
      <xdr:col>8</xdr:col>
      <xdr:colOff>792000</xdr:colOff>
      <xdr:row>80</xdr:row>
      <xdr:rowOff>264749</xdr:rowOff>
    </xdr:to>
    <xdr:sp macro="" textlink="">
      <xdr:nvSpPr>
        <xdr:cNvPr id="44" name="吹き出し: 角を丸めた四角形 43">
          <a:extLst>
            <a:ext uri="{FF2B5EF4-FFF2-40B4-BE49-F238E27FC236}">
              <a16:creationId xmlns:a16="http://schemas.microsoft.com/office/drawing/2014/main" id="{33890E66-07E8-405C-A873-8763A328DF29}"/>
            </a:ext>
          </a:extLst>
        </xdr:cNvPr>
        <xdr:cNvSpPr/>
      </xdr:nvSpPr>
      <xdr:spPr>
        <a:xfrm>
          <a:off x="11210925" y="25692847"/>
          <a:ext cx="792000" cy="356077"/>
        </a:xfrm>
        <a:prstGeom prst="wedgeRoundRectCallout">
          <a:avLst>
            <a:gd name="adj1" fmla="val -33632"/>
            <a:gd name="adj2" fmla="val 73245"/>
            <a:gd name="adj3" fmla="val 16667"/>
          </a:avLst>
        </a:prstGeom>
        <a:solidFill>
          <a:srgbClr val="FFCEA9"/>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ctr"/>
          <a:r>
            <a:rPr kumimoji="1" lang="ja-JP" altLang="en-US" sz="1200" b="1">
              <a:solidFill>
                <a:sysClr val="windowText" lastClr="000000"/>
              </a:solidFill>
              <a:latin typeface="+mn-ea"/>
              <a:ea typeface="+mn-ea"/>
            </a:rPr>
            <a:t>ポイント</a:t>
          </a:r>
          <a:endParaRPr kumimoji="1" lang="en-US" altLang="ja-JP" sz="1200" b="1">
            <a:solidFill>
              <a:sysClr val="windowText" lastClr="000000"/>
            </a:solidFill>
            <a:latin typeface="+mn-ea"/>
            <a:ea typeface="+mn-ea"/>
          </a:endParaRPr>
        </a:p>
      </xdr:txBody>
    </xdr:sp>
    <xdr:clientData/>
  </xdr:twoCellAnchor>
  <xdr:twoCellAnchor>
    <xdr:from>
      <xdr:col>1</xdr:col>
      <xdr:colOff>160803</xdr:colOff>
      <xdr:row>203</xdr:row>
      <xdr:rowOff>22409</xdr:rowOff>
    </xdr:from>
    <xdr:to>
      <xdr:col>7</xdr:col>
      <xdr:colOff>723899</xdr:colOff>
      <xdr:row>211</xdr:row>
      <xdr:rowOff>205409</xdr:rowOff>
    </xdr:to>
    <xdr:sp macro="" textlink="">
      <xdr:nvSpPr>
        <xdr:cNvPr id="45" name="四角形: 角を丸くする 44">
          <a:extLst>
            <a:ext uri="{FF2B5EF4-FFF2-40B4-BE49-F238E27FC236}">
              <a16:creationId xmlns:a16="http://schemas.microsoft.com/office/drawing/2014/main" id="{1002A645-672C-427F-BB68-7771702D4F49}"/>
            </a:ext>
          </a:extLst>
        </xdr:cNvPr>
        <xdr:cNvSpPr/>
      </xdr:nvSpPr>
      <xdr:spPr>
        <a:xfrm>
          <a:off x="446553" y="66897434"/>
          <a:ext cx="10535771" cy="2088000"/>
        </a:xfrm>
        <a:prstGeom prst="roundRect">
          <a:avLst>
            <a:gd name="adj" fmla="val 8932"/>
          </a:avLst>
        </a:prstGeom>
        <a:noFill/>
        <a:ln w="28575">
          <a:solidFill>
            <a:srgbClr val="E261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endParaRPr kumimoji="1" lang="en-US" altLang="ja-JP" sz="1200">
            <a:solidFill>
              <a:sysClr val="windowText" lastClr="000000"/>
            </a:solidFill>
            <a:latin typeface="+mn-ea"/>
            <a:ea typeface="+mn-ea"/>
          </a:endParaRPr>
        </a:p>
      </xdr:txBody>
    </xdr:sp>
    <xdr:clientData/>
  </xdr:twoCellAnchor>
  <xdr:twoCellAnchor>
    <xdr:from>
      <xdr:col>8</xdr:col>
      <xdr:colOff>9525</xdr:colOff>
      <xdr:row>201</xdr:row>
      <xdr:rowOff>190500</xdr:rowOff>
    </xdr:from>
    <xdr:to>
      <xdr:col>12</xdr:col>
      <xdr:colOff>303525</xdr:colOff>
      <xdr:row>206</xdr:row>
      <xdr:rowOff>70350</xdr:rowOff>
    </xdr:to>
    <xdr:sp macro="" textlink="">
      <xdr:nvSpPr>
        <xdr:cNvPr id="46" name="吹き出し: 角を丸めた四角形 45">
          <a:extLst>
            <a:ext uri="{FF2B5EF4-FFF2-40B4-BE49-F238E27FC236}">
              <a16:creationId xmlns:a16="http://schemas.microsoft.com/office/drawing/2014/main" id="{A58F6596-BABF-4A4A-BDD6-13F10C8E0B1C}"/>
            </a:ext>
          </a:extLst>
        </xdr:cNvPr>
        <xdr:cNvSpPr/>
      </xdr:nvSpPr>
      <xdr:spPr>
        <a:xfrm>
          <a:off x="11220450" y="66579750"/>
          <a:ext cx="4104000" cy="1080000"/>
        </a:xfrm>
        <a:prstGeom prst="wedgeRoundRectCallout">
          <a:avLst>
            <a:gd name="adj1" fmla="val -55390"/>
            <a:gd name="adj2" fmla="val 48444"/>
            <a:gd name="adj3" fmla="val 16667"/>
          </a:avLst>
        </a:prstGeom>
        <a:solidFill>
          <a:srgbClr val="FFCEA9"/>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en-US" altLang="ja-JP" sz="1200">
              <a:solidFill>
                <a:sysClr val="windowText" lastClr="000000"/>
              </a:solidFill>
              <a:latin typeface="+mn-ea"/>
              <a:ea typeface="+mn-ea"/>
            </a:rPr>
            <a:t>2-8</a:t>
          </a:r>
          <a:r>
            <a:rPr kumimoji="1" lang="ja-JP" altLang="en-US" sz="1200">
              <a:solidFill>
                <a:sysClr val="windowText" lastClr="000000"/>
              </a:solidFill>
              <a:latin typeface="+mn-ea"/>
              <a:ea typeface="+mn-ea"/>
            </a:rPr>
            <a:t>項（常時使用する従業員数の集計方法）の選択に係る補足・留意事項です。</a:t>
          </a:r>
          <a:endParaRPr kumimoji="1" lang="en-US" altLang="ja-JP" sz="1200">
            <a:solidFill>
              <a:sysClr val="windowText" lastClr="000000"/>
            </a:solidFill>
            <a:latin typeface="+mn-ea"/>
            <a:ea typeface="+mn-ea"/>
          </a:endParaRPr>
        </a:p>
        <a:p>
          <a:pPr algn="l"/>
          <a:r>
            <a:rPr kumimoji="1" lang="ja-JP" altLang="en-US" sz="1200">
              <a:solidFill>
                <a:sysClr val="windowText" lastClr="000000"/>
              </a:solidFill>
              <a:latin typeface="+mn-ea"/>
              <a:ea typeface="+mn-ea"/>
            </a:rPr>
            <a:t>内容ご確認の上「人数換算」「就業時間換算」の何れかを選択してください。</a:t>
          </a:r>
        </a:p>
      </xdr:txBody>
    </xdr:sp>
    <xdr:clientData/>
  </xdr:twoCellAnchor>
  <xdr:twoCellAnchor>
    <xdr:from>
      <xdr:col>6</xdr:col>
      <xdr:colOff>32377</xdr:colOff>
      <xdr:row>8</xdr:row>
      <xdr:rowOff>176265</xdr:rowOff>
    </xdr:from>
    <xdr:to>
      <xdr:col>7</xdr:col>
      <xdr:colOff>375877</xdr:colOff>
      <xdr:row>9</xdr:row>
      <xdr:rowOff>192240</xdr:rowOff>
    </xdr:to>
    <xdr:sp macro="" textlink="">
      <xdr:nvSpPr>
        <xdr:cNvPr id="47" name="四角形: 角を丸くする 46">
          <a:extLst>
            <a:ext uri="{FF2B5EF4-FFF2-40B4-BE49-F238E27FC236}">
              <a16:creationId xmlns:a16="http://schemas.microsoft.com/office/drawing/2014/main" id="{BDE51B3E-416A-4F78-82A0-A1C0FF91D72D}"/>
            </a:ext>
          </a:extLst>
        </xdr:cNvPr>
        <xdr:cNvSpPr/>
      </xdr:nvSpPr>
      <xdr:spPr>
        <a:xfrm>
          <a:off x="9338302" y="1805040"/>
          <a:ext cx="1296000" cy="216000"/>
        </a:xfrm>
        <a:prstGeom prst="roundRect">
          <a:avLst/>
        </a:prstGeom>
        <a:noFill/>
        <a:ln w="28575">
          <a:solidFill>
            <a:srgbClr val="E261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endParaRPr kumimoji="1" lang="en-US" altLang="ja-JP" sz="1200">
            <a:solidFill>
              <a:sysClr val="windowText" lastClr="000000"/>
            </a:solidFill>
            <a:latin typeface="+mn-ea"/>
            <a:ea typeface="+mn-ea"/>
          </a:endParaRPr>
        </a:p>
      </xdr:txBody>
    </xdr:sp>
    <xdr:clientData/>
  </xdr:twoCellAnchor>
  <xdr:twoCellAnchor>
    <xdr:from>
      <xdr:col>7</xdr:col>
      <xdr:colOff>504825</xdr:colOff>
      <xdr:row>8</xdr:row>
      <xdr:rowOff>28575</xdr:rowOff>
    </xdr:from>
    <xdr:to>
      <xdr:col>8</xdr:col>
      <xdr:colOff>200325</xdr:colOff>
      <xdr:row>9</xdr:row>
      <xdr:rowOff>184068</xdr:rowOff>
    </xdr:to>
    <xdr:sp macro="" textlink="">
      <xdr:nvSpPr>
        <xdr:cNvPr id="48" name="吹き出し: 角を丸めた四角形 47">
          <a:extLst>
            <a:ext uri="{FF2B5EF4-FFF2-40B4-BE49-F238E27FC236}">
              <a16:creationId xmlns:a16="http://schemas.microsoft.com/office/drawing/2014/main" id="{FF02D22D-FA8E-4A2D-9C7E-0796FD8408DC}"/>
            </a:ext>
          </a:extLst>
        </xdr:cNvPr>
        <xdr:cNvSpPr/>
      </xdr:nvSpPr>
      <xdr:spPr>
        <a:xfrm>
          <a:off x="10763250" y="1657350"/>
          <a:ext cx="648000" cy="355518"/>
        </a:xfrm>
        <a:prstGeom prst="wedgeRoundRectCallout">
          <a:avLst>
            <a:gd name="adj1" fmla="val -64500"/>
            <a:gd name="adj2" fmla="val 30378"/>
            <a:gd name="adj3" fmla="val 16667"/>
          </a:avLst>
        </a:prstGeom>
        <a:solidFill>
          <a:srgbClr val="FFCEA9"/>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ctr"/>
          <a:r>
            <a:rPr kumimoji="1" lang="ja-JP" altLang="en-US" sz="1200" b="1">
              <a:solidFill>
                <a:sysClr val="windowText" lastClr="000000"/>
              </a:solidFill>
              <a:latin typeface="+mn-ea"/>
              <a:ea typeface="+mn-ea"/>
            </a:rPr>
            <a:t>注意</a:t>
          </a:r>
          <a:endParaRPr kumimoji="1" lang="en-US" altLang="ja-JP" sz="1200" b="1">
            <a:solidFill>
              <a:sysClr val="windowText" lastClr="000000"/>
            </a:solidFill>
            <a:latin typeface="+mn-ea"/>
            <a:ea typeface="+mn-ea"/>
          </a:endParaRPr>
        </a:p>
      </xdr:txBody>
    </xdr:sp>
    <xdr:clientData/>
  </xdr:twoCellAnchor>
  <xdr:twoCellAnchor>
    <xdr:from>
      <xdr:col>7</xdr:col>
      <xdr:colOff>76199</xdr:colOff>
      <xdr:row>55</xdr:row>
      <xdr:rowOff>114300</xdr:rowOff>
    </xdr:from>
    <xdr:to>
      <xdr:col>10</xdr:col>
      <xdr:colOff>818699</xdr:colOff>
      <xdr:row>56</xdr:row>
      <xdr:rowOff>318825</xdr:rowOff>
    </xdr:to>
    <xdr:sp macro="" textlink="">
      <xdr:nvSpPr>
        <xdr:cNvPr id="49" name="吹き出し: 角を丸めた四角形 48">
          <a:extLst>
            <a:ext uri="{FF2B5EF4-FFF2-40B4-BE49-F238E27FC236}">
              <a16:creationId xmlns:a16="http://schemas.microsoft.com/office/drawing/2014/main" id="{75885898-7C45-4C55-93D5-DEAA6884C6EB}"/>
            </a:ext>
          </a:extLst>
        </xdr:cNvPr>
        <xdr:cNvSpPr/>
      </xdr:nvSpPr>
      <xdr:spPr>
        <a:xfrm>
          <a:off x="10334624" y="17402175"/>
          <a:ext cx="3600000" cy="576000"/>
        </a:xfrm>
        <a:prstGeom prst="wedgeRoundRectCallout">
          <a:avLst>
            <a:gd name="adj1" fmla="val -54894"/>
            <a:gd name="adj2" fmla="val 41829"/>
            <a:gd name="adj3" fmla="val 16667"/>
          </a:avLst>
        </a:prstGeom>
        <a:solidFill>
          <a:srgbClr val="FFCEA9"/>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ja-JP" altLang="en-US" sz="1200">
              <a:solidFill>
                <a:sysClr val="windowText" lastClr="000000"/>
              </a:solidFill>
              <a:latin typeface="+mn-ea"/>
              <a:ea typeface="+mn-ea"/>
            </a:rPr>
            <a:t>大分類の選択に応じて、選択肢がリストされます。</a:t>
          </a:r>
          <a:endParaRPr kumimoji="1" lang="en-US" altLang="ja-JP" sz="1200">
            <a:solidFill>
              <a:sysClr val="windowText" lastClr="000000"/>
            </a:solidFill>
            <a:latin typeface="+mn-ea"/>
            <a:ea typeface="+mn-ea"/>
          </a:endParaRPr>
        </a:p>
        <a:p>
          <a:pPr algn="l"/>
          <a:r>
            <a:rPr kumimoji="1" lang="en-US" altLang="ja-JP" sz="1200">
              <a:solidFill>
                <a:sysClr val="windowText" lastClr="000000"/>
              </a:solidFill>
              <a:latin typeface="+mn-ea"/>
              <a:ea typeface="+mn-ea"/>
            </a:rPr>
            <a:t>※</a:t>
          </a:r>
          <a:r>
            <a:rPr kumimoji="1" lang="ja-JP" altLang="en-US" sz="1200">
              <a:solidFill>
                <a:sysClr val="windowText" lastClr="000000"/>
              </a:solidFill>
              <a:latin typeface="+mn-ea"/>
              <a:ea typeface="+mn-ea"/>
            </a:rPr>
            <a:t>以降の業種選択も同様</a:t>
          </a:r>
          <a:endParaRPr kumimoji="1" lang="en-US" altLang="ja-JP" sz="1200">
            <a:solidFill>
              <a:sysClr val="windowText" lastClr="000000"/>
            </a:solidFill>
            <a:latin typeface="+mn-ea"/>
            <a:ea typeface="+mn-ea"/>
          </a:endParaRPr>
        </a:p>
      </xdr:txBody>
    </xdr:sp>
    <xdr:clientData/>
  </xdr:twoCellAnchor>
  <xdr:twoCellAnchor>
    <xdr:from>
      <xdr:col>6</xdr:col>
      <xdr:colOff>0</xdr:colOff>
      <xdr:row>94</xdr:row>
      <xdr:rowOff>0</xdr:rowOff>
    </xdr:from>
    <xdr:to>
      <xdr:col>15</xdr:col>
      <xdr:colOff>951963</xdr:colOff>
      <xdr:row>95</xdr:row>
      <xdr:rowOff>13875</xdr:rowOff>
    </xdr:to>
    <xdr:sp macro="" textlink="">
      <xdr:nvSpPr>
        <xdr:cNvPr id="50" name="四角形: 角を丸くする 49">
          <a:extLst>
            <a:ext uri="{FF2B5EF4-FFF2-40B4-BE49-F238E27FC236}">
              <a16:creationId xmlns:a16="http://schemas.microsoft.com/office/drawing/2014/main" id="{562C6E8C-6C1A-41DE-8C44-DEBA93A6AD1E}"/>
            </a:ext>
          </a:extLst>
        </xdr:cNvPr>
        <xdr:cNvSpPr/>
      </xdr:nvSpPr>
      <xdr:spPr>
        <a:xfrm>
          <a:off x="9305925" y="30060900"/>
          <a:ext cx="9524463" cy="252000"/>
        </a:xfrm>
        <a:prstGeom prst="roundRect">
          <a:avLst/>
        </a:prstGeom>
        <a:noFill/>
        <a:ln w="28575">
          <a:solidFill>
            <a:srgbClr val="E261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endParaRPr kumimoji="1" lang="en-US" altLang="ja-JP" sz="1200">
            <a:solidFill>
              <a:sysClr val="windowText" lastClr="000000"/>
            </a:solidFill>
            <a:latin typeface="+mn-ea"/>
            <a:ea typeface="+mn-ea"/>
          </a:endParaRPr>
        </a:p>
      </xdr:txBody>
    </xdr:sp>
    <xdr:clientData/>
  </xdr:twoCellAnchor>
  <xdr:twoCellAnchor>
    <xdr:from>
      <xdr:col>8</xdr:col>
      <xdr:colOff>38100</xdr:colOff>
      <xdr:row>95</xdr:row>
      <xdr:rowOff>190500</xdr:rowOff>
    </xdr:from>
    <xdr:to>
      <xdr:col>10</xdr:col>
      <xdr:colOff>509100</xdr:colOff>
      <xdr:row>97</xdr:row>
      <xdr:rowOff>23550</xdr:rowOff>
    </xdr:to>
    <xdr:sp macro="" textlink="">
      <xdr:nvSpPr>
        <xdr:cNvPr id="51" name="吹き出し: 角を丸めた四角形 50">
          <a:extLst>
            <a:ext uri="{FF2B5EF4-FFF2-40B4-BE49-F238E27FC236}">
              <a16:creationId xmlns:a16="http://schemas.microsoft.com/office/drawing/2014/main" id="{CFC82C97-A854-4AD2-9A7F-C8C1424357FF}"/>
            </a:ext>
          </a:extLst>
        </xdr:cNvPr>
        <xdr:cNvSpPr/>
      </xdr:nvSpPr>
      <xdr:spPr>
        <a:xfrm>
          <a:off x="11249025" y="30489525"/>
          <a:ext cx="2376000" cy="576000"/>
        </a:xfrm>
        <a:prstGeom prst="wedgeRoundRectCallout">
          <a:avLst>
            <a:gd name="adj1" fmla="val -20865"/>
            <a:gd name="adj2" fmla="val -75633"/>
            <a:gd name="adj3" fmla="val 16667"/>
          </a:avLst>
        </a:prstGeom>
        <a:solidFill>
          <a:srgbClr val="FFCEA9"/>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en-US" altLang="ja-JP" sz="1200">
              <a:solidFill>
                <a:sysClr val="windowText" lastClr="000000"/>
              </a:solidFill>
              <a:latin typeface="+mn-ea"/>
              <a:ea typeface="+mn-ea"/>
            </a:rPr>
            <a:t>12</a:t>
          </a:r>
          <a:r>
            <a:rPr kumimoji="1" lang="ja-JP" altLang="en-US" sz="1200">
              <a:solidFill>
                <a:sysClr val="windowText" lastClr="000000"/>
              </a:solidFill>
              <a:latin typeface="+mn-ea"/>
              <a:ea typeface="+mn-ea"/>
            </a:rPr>
            <a:t>行目と同内容が反映されます。</a:t>
          </a:r>
          <a:endParaRPr kumimoji="1" lang="en-US" altLang="ja-JP" sz="1200">
            <a:solidFill>
              <a:sysClr val="windowText" lastClr="000000"/>
            </a:solidFill>
            <a:latin typeface="+mn-ea"/>
            <a:ea typeface="+mn-ea"/>
          </a:endParaRPr>
        </a:p>
        <a:p>
          <a:pPr algn="l"/>
          <a:r>
            <a:rPr kumimoji="1" lang="en-US" altLang="ja-JP" sz="1200">
              <a:solidFill>
                <a:sysClr val="windowText" lastClr="000000"/>
              </a:solidFill>
              <a:latin typeface="+mn-ea"/>
              <a:ea typeface="+mn-ea"/>
            </a:rPr>
            <a:t>※2~6</a:t>
          </a:r>
          <a:r>
            <a:rPr kumimoji="1" lang="ja-JP" altLang="en-US" sz="1200">
              <a:solidFill>
                <a:sysClr val="windowText" lastClr="000000"/>
              </a:solidFill>
              <a:latin typeface="+mn-ea"/>
              <a:ea typeface="+mn-ea"/>
            </a:rPr>
            <a:t>拠点目も同様</a:t>
          </a:r>
        </a:p>
      </xdr:txBody>
    </xdr:sp>
    <xdr:clientData/>
  </xdr:twoCellAnchor>
  <xdr:twoCellAnchor>
    <xdr:from>
      <xdr:col>15</xdr:col>
      <xdr:colOff>695325</xdr:colOff>
      <xdr:row>86</xdr:row>
      <xdr:rowOff>123825</xdr:rowOff>
    </xdr:from>
    <xdr:to>
      <xdr:col>18</xdr:col>
      <xdr:colOff>192525</xdr:colOff>
      <xdr:row>88</xdr:row>
      <xdr:rowOff>223575</xdr:rowOff>
    </xdr:to>
    <xdr:sp macro="" textlink="">
      <xdr:nvSpPr>
        <xdr:cNvPr id="52" name="吹き出し: 角を丸めた四角形 51">
          <a:extLst>
            <a:ext uri="{FF2B5EF4-FFF2-40B4-BE49-F238E27FC236}">
              <a16:creationId xmlns:a16="http://schemas.microsoft.com/office/drawing/2014/main" id="{F22A97DD-F0C4-43F7-A460-6214E502D75C}"/>
            </a:ext>
          </a:extLst>
        </xdr:cNvPr>
        <xdr:cNvSpPr/>
      </xdr:nvSpPr>
      <xdr:spPr>
        <a:xfrm>
          <a:off x="18573750" y="27870150"/>
          <a:ext cx="2088000" cy="576000"/>
        </a:xfrm>
        <a:prstGeom prst="wedgeRoundRectCallout">
          <a:avLst>
            <a:gd name="adj1" fmla="val -38200"/>
            <a:gd name="adj2" fmla="val 68234"/>
            <a:gd name="adj3" fmla="val 16667"/>
          </a:avLst>
        </a:prstGeom>
        <a:solidFill>
          <a:srgbClr val="FFCEA9"/>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en-US" altLang="ja-JP" sz="1200">
              <a:solidFill>
                <a:sysClr val="windowText" lastClr="000000"/>
              </a:solidFill>
              <a:latin typeface="+mn-ea"/>
              <a:ea typeface="+mn-ea"/>
            </a:rPr>
            <a:t>6-1</a:t>
          </a:r>
          <a:r>
            <a:rPr kumimoji="1" lang="ja-JP" altLang="en-US" sz="1200">
              <a:solidFill>
                <a:sysClr val="windowText" lastClr="000000"/>
              </a:solidFill>
              <a:latin typeface="+mn-ea"/>
              <a:ea typeface="+mn-ea"/>
            </a:rPr>
            <a:t>項で選択した都道府県とその基準率が反映されます。</a:t>
          </a:r>
          <a:endParaRPr kumimoji="1" lang="en-US" altLang="ja-JP" sz="1200">
            <a:solidFill>
              <a:sysClr val="windowText" lastClr="000000"/>
            </a:solidFill>
            <a:latin typeface="+mn-ea"/>
            <a:ea typeface="+mn-ea"/>
          </a:endParaRPr>
        </a:p>
      </xdr:txBody>
    </xdr:sp>
    <xdr:clientData/>
  </xdr:twoCellAnchor>
  <xdr:twoCellAnchor>
    <xdr:from>
      <xdr:col>13</xdr:col>
      <xdr:colOff>0</xdr:colOff>
      <xdr:row>89</xdr:row>
      <xdr:rowOff>9526</xdr:rowOff>
    </xdr:from>
    <xdr:to>
      <xdr:col>14</xdr:col>
      <xdr:colOff>942975</xdr:colOff>
      <xdr:row>92</xdr:row>
      <xdr:rowOff>11101</xdr:rowOff>
    </xdr:to>
    <xdr:sp macro="" textlink="">
      <xdr:nvSpPr>
        <xdr:cNvPr id="54" name="四角形: 角を丸くする 53">
          <a:extLst>
            <a:ext uri="{FF2B5EF4-FFF2-40B4-BE49-F238E27FC236}">
              <a16:creationId xmlns:a16="http://schemas.microsoft.com/office/drawing/2014/main" id="{7FE7AD3A-55EE-4068-A502-FAFE8A289AEE}"/>
            </a:ext>
          </a:extLst>
        </xdr:cNvPr>
        <xdr:cNvSpPr/>
      </xdr:nvSpPr>
      <xdr:spPr>
        <a:xfrm>
          <a:off x="15973425" y="28479751"/>
          <a:ext cx="1895475" cy="1116000"/>
        </a:xfrm>
        <a:prstGeom prst="roundRect">
          <a:avLst>
            <a:gd name="adj" fmla="val 8702"/>
          </a:avLst>
        </a:prstGeom>
        <a:noFill/>
        <a:ln w="28575">
          <a:solidFill>
            <a:srgbClr val="E261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endParaRPr kumimoji="1" lang="en-US" altLang="ja-JP" sz="1200">
            <a:solidFill>
              <a:sysClr val="windowText" lastClr="000000"/>
            </a:solidFill>
            <a:latin typeface="+mn-ea"/>
            <a:ea typeface="+mn-ea"/>
          </a:endParaRPr>
        </a:p>
      </xdr:txBody>
    </xdr:sp>
    <xdr:clientData/>
  </xdr:twoCellAnchor>
  <xdr:twoCellAnchor>
    <xdr:from>
      <xdr:col>15</xdr:col>
      <xdr:colOff>9525</xdr:colOff>
      <xdr:row>89</xdr:row>
      <xdr:rowOff>9526</xdr:rowOff>
    </xdr:from>
    <xdr:to>
      <xdr:col>16</xdr:col>
      <xdr:colOff>0</xdr:colOff>
      <xdr:row>92</xdr:row>
      <xdr:rowOff>11101</xdr:rowOff>
    </xdr:to>
    <xdr:sp macro="" textlink="">
      <xdr:nvSpPr>
        <xdr:cNvPr id="55" name="四角形: 角を丸くする 54">
          <a:extLst>
            <a:ext uri="{FF2B5EF4-FFF2-40B4-BE49-F238E27FC236}">
              <a16:creationId xmlns:a16="http://schemas.microsoft.com/office/drawing/2014/main" id="{AA590FE3-A2C3-4A4D-89C7-74A38BCC0302}"/>
            </a:ext>
          </a:extLst>
        </xdr:cNvPr>
        <xdr:cNvSpPr/>
      </xdr:nvSpPr>
      <xdr:spPr>
        <a:xfrm>
          <a:off x="17887950" y="28479751"/>
          <a:ext cx="942975" cy="1116000"/>
        </a:xfrm>
        <a:prstGeom prst="roundRect">
          <a:avLst>
            <a:gd name="adj" fmla="val 11357"/>
          </a:avLst>
        </a:prstGeom>
        <a:noFill/>
        <a:ln w="28575">
          <a:solidFill>
            <a:srgbClr val="E261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endParaRPr kumimoji="1" lang="en-US" altLang="ja-JP" sz="1200">
            <a:solidFill>
              <a:sysClr val="windowText" lastClr="000000"/>
            </a:solidFill>
            <a:latin typeface="+mn-ea"/>
            <a:ea typeface="+mn-ea"/>
          </a:endParaRPr>
        </a:p>
      </xdr:txBody>
    </xdr:sp>
    <xdr:clientData/>
  </xdr:twoCellAnchor>
  <xdr:twoCellAnchor>
    <xdr:from>
      <xdr:col>4</xdr:col>
      <xdr:colOff>3409950</xdr:colOff>
      <xdr:row>127</xdr:row>
      <xdr:rowOff>114300</xdr:rowOff>
    </xdr:from>
    <xdr:to>
      <xdr:col>9</xdr:col>
      <xdr:colOff>428625</xdr:colOff>
      <xdr:row>143</xdr:row>
      <xdr:rowOff>180975</xdr:rowOff>
    </xdr:to>
    <xdr:grpSp>
      <xdr:nvGrpSpPr>
        <xdr:cNvPr id="56" name="グループ化 55">
          <a:extLst>
            <a:ext uri="{FF2B5EF4-FFF2-40B4-BE49-F238E27FC236}">
              <a16:creationId xmlns:a16="http://schemas.microsoft.com/office/drawing/2014/main" id="{3AC8BF4F-0044-4C12-8F2A-C3EA412C0D88}"/>
            </a:ext>
          </a:extLst>
        </xdr:cNvPr>
        <xdr:cNvGrpSpPr/>
      </xdr:nvGrpSpPr>
      <xdr:grpSpPr>
        <a:xfrm>
          <a:off x="4698626" y="41172653"/>
          <a:ext cx="7899587" cy="5579969"/>
          <a:chOff x="4686300" y="41386125"/>
          <a:chExt cx="7905750" cy="5610225"/>
        </a:xfrm>
      </xdr:grpSpPr>
      <xdr:sp macro="" textlink="">
        <xdr:nvSpPr>
          <xdr:cNvPr id="57" name="四角形: 角を丸くする 56">
            <a:extLst>
              <a:ext uri="{FF2B5EF4-FFF2-40B4-BE49-F238E27FC236}">
                <a16:creationId xmlns:a16="http://schemas.microsoft.com/office/drawing/2014/main" id="{CC95F0E4-F5BB-6B36-0842-BAD58733EC40}"/>
              </a:ext>
            </a:extLst>
          </xdr:cNvPr>
          <xdr:cNvSpPr/>
        </xdr:nvSpPr>
        <xdr:spPr>
          <a:xfrm>
            <a:off x="4686300" y="41386125"/>
            <a:ext cx="7905750" cy="5610225"/>
          </a:xfrm>
          <a:prstGeom prst="roundRect">
            <a:avLst>
              <a:gd name="adj" fmla="val 3995"/>
            </a:avLst>
          </a:prstGeom>
          <a:solidFill>
            <a:srgbClr val="FFCEA9"/>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en-US" altLang="ja-JP" sz="1200">
                <a:solidFill>
                  <a:sysClr val="windowText" lastClr="000000"/>
                </a:solidFill>
                <a:latin typeface="+mn-ea"/>
                <a:ea typeface="+mn-ea"/>
              </a:rPr>
              <a:t>6-2</a:t>
            </a:r>
            <a:r>
              <a:rPr kumimoji="1" lang="ja-JP" altLang="en-US" sz="1200">
                <a:solidFill>
                  <a:sysClr val="windowText" lastClr="000000"/>
                </a:solidFill>
                <a:latin typeface="+mn-ea"/>
                <a:ea typeface="+mn-ea"/>
              </a:rPr>
              <a:t>項で都道府県を選択していない場合は、　　　　　　　です。</a:t>
            </a:r>
            <a:endParaRPr kumimoji="1" lang="en-US" altLang="ja-JP" sz="1200">
              <a:solidFill>
                <a:sysClr val="windowText" lastClr="000000"/>
              </a:solidFill>
              <a:latin typeface="+mn-ea"/>
              <a:ea typeface="+mn-ea"/>
            </a:endParaRPr>
          </a:p>
          <a:p>
            <a:pPr algn="l"/>
            <a:r>
              <a:rPr kumimoji="1" lang="en-US" altLang="ja-JP" sz="1200">
                <a:solidFill>
                  <a:sysClr val="windowText" lastClr="000000"/>
                </a:solidFill>
                <a:latin typeface="+mn-ea"/>
                <a:ea typeface="+mn-ea"/>
              </a:rPr>
              <a:t>※2~6</a:t>
            </a:r>
            <a:r>
              <a:rPr kumimoji="1" lang="ja-JP" altLang="en-US" sz="1200">
                <a:solidFill>
                  <a:sysClr val="windowText" lastClr="000000"/>
                </a:solidFill>
                <a:latin typeface="+mn-ea"/>
                <a:ea typeface="+mn-ea"/>
              </a:rPr>
              <a:t>拠点目共通</a:t>
            </a:r>
            <a:endParaRPr kumimoji="1" lang="en-US" altLang="ja-JP" sz="1200">
              <a:solidFill>
                <a:sysClr val="windowText" lastClr="000000"/>
              </a:solidFill>
              <a:latin typeface="+mn-ea"/>
              <a:ea typeface="+mn-ea"/>
            </a:endParaRPr>
          </a:p>
        </xdr:txBody>
      </xdr:sp>
      <xdr:sp macro="" textlink="">
        <xdr:nvSpPr>
          <xdr:cNvPr id="58" name="テキスト ボックス 57">
            <a:extLst>
              <a:ext uri="{FF2B5EF4-FFF2-40B4-BE49-F238E27FC236}">
                <a16:creationId xmlns:a16="http://schemas.microsoft.com/office/drawing/2014/main" id="{41D11026-BAE7-D30B-5370-F1D88E001BBD}"/>
              </a:ext>
            </a:extLst>
          </xdr:cNvPr>
          <xdr:cNvSpPr txBox="1"/>
        </xdr:nvSpPr>
        <xdr:spPr>
          <a:xfrm>
            <a:off x="7696200" y="43938825"/>
            <a:ext cx="1079400" cy="249284"/>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grpSp>
    <xdr:clientData/>
  </xdr:twoCellAnchor>
  <xdr:twoCellAnchor>
    <xdr:from>
      <xdr:col>6</xdr:col>
      <xdr:colOff>124946</xdr:colOff>
      <xdr:row>97</xdr:row>
      <xdr:rowOff>76200</xdr:rowOff>
    </xdr:from>
    <xdr:to>
      <xdr:col>10</xdr:col>
      <xdr:colOff>634946</xdr:colOff>
      <xdr:row>98</xdr:row>
      <xdr:rowOff>316725</xdr:rowOff>
    </xdr:to>
    <xdr:grpSp>
      <xdr:nvGrpSpPr>
        <xdr:cNvPr id="59" name="グループ化 58">
          <a:extLst>
            <a:ext uri="{FF2B5EF4-FFF2-40B4-BE49-F238E27FC236}">
              <a16:creationId xmlns:a16="http://schemas.microsoft.com/office/drawing/2014/main" id="{431A7626-E1A0-4E9C-975B-B305126FAE92}"/>
            </a:ext>
          </a:extLst>
        </xdr:cNvPr>
        <xdr:cNvGrpSpPr/>
      </xdr:nvGrpSpPr>
      <xdr:grpSpPr>
        <a:xfrm>
          <a:off x="9437034" y="30959612"/>
          <a:ext cx="4320000" cy="610319"/>
          <a:chOff x="9401175" y="31118175"/>
          <a:chExt cx="4396459" cy="612000"/>
        </a:xfrm>
      </xdr:grpSpPr>
      <xdr:sp macro="" textlink="">
        <xdr:nvSpPr>
          <xdr:cNvPr id="60" name="四角形: 角を丸くする 59">
            <a:extLst>
              <a:ext uri="{FF2B5EF4-FFF2-40B4-BE49-F238E27FC236}">
                <a16:creationId xmlns:a16="http://schemas.microsoft.com/office/drawing/2014/main" id="{FF067599-3AB6-0715-7BE6-4B044B487AC8}"/>
              </a:ext>
            </a:extLst>
          </xdr:cNvPr>
          <xdr:cNvSpPr/>
        </xdr:nvSpPr>
        <xdr:spPr>
          <a:xfrm>
            <a:off x="9401175" y="31118175"/>
            <a:ext cx="4396459" cy="612000"/>
          </a:xfrm>
          <a:prstGeom prst="roundRect">
            <a:avLst/>
          </a:prstGeom>
          <a:solidFill>
            <a:srgbClr val="FFCEA9"/>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en-US" altLang="ja-JP" sz="1200">
                <a:solidFill>
                  <a:sysClr val="windowText" lastClr="000000"/>
                </a:solidFill>
                <a:latin typeface="+mn-ea"/>
                <a:ea typeface="+mn-ea"/>
              </a:rPr>
              <a:t>2-8</a:t>
            </a:r>
            <a:r>
              <a:rPr kumimoji="1" lang="ja-JP" altLang="en-US" sz="1200">
                <a:solidFill>
                  <a:sysClr val="windowText" lastClr="000000"/>
                </a:solidFill>
                <a:latin typeface="+mn-ea"/>
                <a:ea typeface="+mn-ea"/>
              </a:rPr>
              <a:t>項の選択に応じて、何れかが　　　　　になります。</a:t>
            </a:r>
            <a:endParaRPr kumimoji="1" lang="en-US" altLang="ja-JP" sz="1200">
              <a:solidFill>
                <a:sysClr val="windowText" lastClr="000000"/>
              </a:solidFill>
              <a:latin typeface="+mn-ea"/>
              <a:ea typeface="+mn-ea"/>
            </a:endParaRPr>
          </a:p>
          <a:p>
            <a:pPr algn="l"/>
            <a:r>
              <a:rPr kumimoji="1" lang="en-US" altLang="ja-JP" sz="1200">
                <a:solidFill>
                  <a:sysClr val="windowText" lastClr="000000"/>
                </a:solidFill>
                <a:latin typeface="+mn-ea"/>
                <a:ea typeface="+mn-ea"/>
              </a:rPr>
              <a:t>※2~6</a:t>
            </a:r>
            <a:r>
              <a:rPr kumimoji="1" lang="ja-JP" altLang="en-US" sz="1200">
                <a:solidFill>
                  <a:sysClr val="windowText" lastClr="000000"/>
                </a:solidFill>
                <a:latin typeface="+mn-ea"/>
                <a:ea typeface="+mn-ea"/>
              </a:rPr>
              <a:t>拠点目も同様</a:t>
            </a:r>
          </a:p>
        </xdr:txBody>
      </xdr:sp>
      <xdr:sp macro="" textlink="">
        <xdr:nvSpPr>
          <xdr:cNvPr id="61" name="テキスト ボックス 60">
            <a:extLst>
              <a:ext uri="{FF2B5EF4-FFF2-40B4-BE49-F238E27FC236}">
                <a16:creationId xmlns:a16="http://schemas.microsoft.com/office/drawing/2014/main" id="{F05CC6B6-7956-1847-5262-DB2E0207FCFC}"/>
              </a:ext>
            </a:extLst>
          </xdr:cNvPr>
          <xdr:cNvSpPr txBox="1"/>
        </xdr:nvSpPr>
        <xdr:spPr>
          <a:xfrm>
            <a:off x="11735306" y="31162766"/>
            <a:ext cx="717903" cy="253719"/>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grpSp>
    <xdr:clientData/>
  </xdr:twoCellAnchor>
  <xdr:twoCellAnchor>
    <xdr:from>
      <xdr:col>6</xdr:col>
      <xdr:colOff>124946</xdr:colOff>
      <xdr:row>100</xdr:row>
      <xdr:rowOff>66675</xdr:rowOff>
    </xdr:from>
    <xdr:to>
      <xdr:col>10</xdr:col>
      <xdr:colOff>634946</xdr:colOff>
      <xdr:row>101</xdr:row>
      <xdr:rowOff>307200</xdr:rowOff>
    </xdr:to>
    <xdr:grpSp>
      <xdr:nvGrpSpPr>
        <xdr:cNvPr id="62" name="グループ化 61">
          <a:extLst>
            <a:ext uri="{FF2B5EF4-FFF2-40B4-BE49-F238E27FC236}">
              <a16:creationId xmlns:a16="http://schemas.microsoft.com/office/drawing/2014/main" id="{5D81AD4B-A348-416F-AC31-7D1F89DCC5F3}"/>
            </a:ext>
          </a:extLst>
        </xdr:cNvPr>
        <xdr:cNvGrpSpPr/>
      </xdr:nvGrpSpPr>
      <xdr:grpSpPr>
        <a:xfrm>
          <a:off x="9437034" y="32059469"/>
          <a:ext cx="4320000" cy="610319"/>
          <a:chOff x="10439400" y="32223075"/>
          <a:chExt cx="4320000" cy="612000"/>
        </a:xfrm>
      </xdr:grpSpPr>
      <xdr:sp macro="" textlink="">
        <xdr:nvSpPr>
          <xdr:cNvPr id="63" name="四角形: 角を丸くする 62">
            <a:extLst>
              <a:ext uri="{FF2B5EF4-FFF2-40B4-BE49-F238E27FC236}">
                <a16:creationId xmlns:a16="http://schemas.microsoft.com/office/drawing/2014/main" id="{3D4E7D75-8BBA-5BCA-94EE-784D33F93203}"/>
              </a:ext>
            </a:extLst>
          </xdr:cNvPr>
          <xdr:cNvSpPr/>
        </xdr:nvSpPr>
        <xdr:spPr>
          <a:xfrm>
            <a:off x="10439400" y="32223075"/>
            <a:ext cx="4320000" cy="612000"/>
          </a:xfrm>
          <a:prstGeom prst="roundRect">
            <a:avLst/>
          </a:prstGeom>
          <a:solidFill>
            <a:srgbClr val="FFCEA9"/>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en-US" altLang="ja-JP" sz="1200">
                <a:solidFill>
                  <a:sysClr val="windowText" lastClr="000000"/>
                </a:solidFill>
                <a:latin typeface="+mn-ea"/>
                <a:ea typeface="+mn-ea"/>
              </a:rPr>
              <a:t>2-8</a:t>
            </a:r>
            <a:r>
              <a:rPr kumimoji="1" lang="ja-JP" altLang="en-US" sz="1200">
                <a:solidFill>
                  <a:sysClr val="windowText" lastClr="000000"/>
                </a:solidFill>
                <a:latin typeface="+mn-ea"/>
                <a:ea typeface="+mn-ea"/>
              </a:rPr>
              <a:t>項の選択に応じて、何れかが　　　　　　　になります。</a:t>
            </a:r>
            <a:endParaRPr kumimoji="1" lang="en-US" altLang="ja-JP" sz="1200">
              <a:solidFill>
                <a:sysClr val="windowText" lastClr="000000"/>
              </a:solidFill>
              <a:latin typeface="+mn-ea"/>
              <a:ea typeface="+mn-ea"/>
            </a:endParaRPr>
          </a:p>
          <a:p>
            <a:pPr algn="l"/>
            <a:r>
              <a:rPr kumimoji="1" lang="en-US" altLang="ja-JP" sz="1200">
                <a:solidFill>
                  <a:sysClr val="windowText" lastClr="000000"/>
                </a:solidFill>
                <a:latin typeface="+mn-ea"/>
                <a:ea typeface="+mn-ea"/>
              </a:rPr>
              <a:t>※2~6</a:t>
            </a:r>
            <a:r>
              <a:rPr kumimoji="1" lang="ja-JP" altLang="en-US" sz="1200">
                <a:solidFill>
                  <a:sysClr val="windowText" lastClr="000000"/>
                </a:solidFill>
                <a:latin typeface="+mn-ea"/>
                <a:ea typeface="+mn-ea"/>
              </a:rPr>
              <a:t>拠点目も同様</a:t>
            </a:r>
          </a:p>
        </xdr:txBody>
      </xdr:sp>
      <xdr:sp macro="" textlink="">
        <xdr:nvSpPr>
          <xdr:cNvPr id="64" name="テキスト ボックス 63">
            <a:extLst>
              <a:ext uri="{FF2B5EF4-FFF2-40B4-BE49-F238E27FC236}">
                <a16:creationId xmlns:a16="http://schemas.microsoft.com/office/drawing/2014/main" id="{BB4EDA90-A81B-82EF-3008-E0FF91DA6EAA}"/>
              </a:ext>
            </a:extLst>
          </xdr:cNvPr>
          <xdr:cNvSpPr txBox="1"/>
        </xdr:nvSpPr>
        <xdr:spPr>
          <a:xfrm>
            <a:off x="12763500" y="32268988"/>
            <a:ext cx="972000" cy="249284"/>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grpSp>
    <xdr:clientData/>
  </xdr:twoCellAnchor>
  <xdr:twoCellAnchor>
    <xdr:from>
      <xdr:col>6</xdr:col>
      <xdr:colOff>124946</xdr:colOff>
      <xdr:row>102</xdr:row>
      <xdr:rowOff>66675</xdr:rowOff>
    </xdr:from>
    <xdr:to>
      <xdr:col>10</xdr:col>
      <xdr:colOff>634946</xdr:colOff>
      <xdr:row>103</xdr:row>
      <xdr:rowOff>307200</xdr:rowOff>
    </xdr:to>
    <xdr:grpSp>
      <xdr:nvGrpSpPr>
        <xdr:cNvPr id="65" name="グループ化 64">
          <a:extLst>
            <a:ext uri="{FF2B5EF4-FFF2-40B4-BE49-F238E27FC236}">
              <a16:creationId xmlns:a16="http://schemas.microsoft.com/office/drawing/2014/main" id="{8651D46D-5B56-46A3-AF0C-B533568A117C}"/>
            </a:ext>
          </a:extLst>
        </xdr:cNvPr>
        <xdr:cNvGrpSpPr/>
      </xdr:nvGrpSpPr>
      <xdr:grpSpPr>
        <a:xfrm>
          <a:off x="9437034" y="32799057"/>
          <a:ext cx="4320000" cy="610319"/>
          <a:chOff x="10439400" y="32223075"/>
          <a:chExt cx="4320000" cy="612000"/>
        </a:xfrm>
      </xdr:grpSpPr>
      <xdr:sp macro="" textlink="">
        <xdr:nvSpPr>
          <xdr:cNvPr id="66" name="四角形: 角を丸くする 65">
            <a:extLst>
              <a:ext uri="{FF2B5EF4-FFF2-40B4-BE49-F238E27FC236}">
                <a16:creationId xmlns:a16="http://schemas.microsoft.com/office/drawing/2014/main" id="{60D112C4-75DD-11B2-65A4-154BF972CFE1}"/>
              </a:ext>
            </a:extLst>
          </xdr:cNvPr>
          <xdr:cNvSpPr/>
        </xdr:nvSpPr>
        <xdr:spPr>
          <a:xfrm>
            <a:off x="10439400" y="32223075"/>
            <a:ext cx="4320000" cy="612000"/>
          </a:xfrm>
          <a:prstGeom prst="roundRect">
            <a:avLst/>
          </a:prstGeom>
          <a:solidFill>
            <a:srgbClr val="FFCEA9"/>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en-US" altLang="ja-JP" sz="1200">
                <a:solidFill>
                  <a:sysClr val="windowText" lastClr="000000"/>
                </a:solidFill>
                <a:latin typeface="+mn-ea"/>
                <a:ea typeface="+mn-ea"/>
              </a:rPr>
              <a:t>2-8</a:t>
            </a:r>
            <a:r>
              <a:rPr kumimoji="1" lang="ja-JP" altLang="en-US" sz="1200">
                <a:solidFill>
                  <a:sysClr val="windowText" lastClr="000000"/>
                </a:solidFill>
                <a:latin typeface="+mn-ea"/>
                <a:ea typeface="+mn-ea"/>
              </a:rPr>
              <a:t>項の選択に応じて、何れかが　　　　　　　になります。</a:t>
            </a:r>
            <a:endParaRPr kumimoji="1" lang="en-US" altLang="ja-JP" sz="1200">
              <a:solidFill>
                <a:sysClr val="windowText" lastClr="000000"/>
              </a:solidFill>
              <a:latin typeface="+mn-ea"/>
              <a:ea typeface="+mn-ea"/>
            </a:endParaRPr>
          </a:p>
          <a:p>
            <a:pPr algn="l"/>
            <a:r>
              <a:rPr kumimoji="1" lang="en-US" altLang="ja-JP" sz="1200">
                <a:solidFill>
                  <a:sysClr val="windowText" lastClr="000000"/>
                </a:solidFill>
                <a:latin typeface="+mn-ea"/>
                <a:ea typeface="+mn-ea"/>
              </a:rPr>
              <a:t>※2~6</a:t>
            </a:r>
            <a:r>
              <a:rPr kumimoji="1" lang="ja-JP" altLang="en-US" sz="1200">
                <a:solidFill>
                  <a:sysClr val="windowText" lastClr="000000"/>
                </a:solidFill>
                <a:latin typeface="+mn-ea"/>
                <a:ea typeface="+mn-ea"/>
              </a:rPr>
              <a:t>拠点目も同様</a:t>
            </a:r>
          </a:p>
        </xdr:txBody>
      </xdr:sp>
      <xdr:sp macro="" textlink="">
        <xdr:nvSpPr>
          <xdr:cNvPr id="67" name="テキスト ボックス 66">
            <a:extLst>
              <a:ext uri="{FF2B5EF4-FFF2-40B4-BE49-F238E27FC236}">
                <a16:creationId xmlns:a16="http://schemas.microsoft.com/office/drawing/2014/main" id="{1C5A7AAD-9D2B-E69C-A381-BF40D8D41C0D}"/>
              </a:ext>
            </a:extLst>
          </xdr:cNvPr>
          <xdr:cNvSpPr txBox="1"/>
        </xdr:nvSpPr>
        <xdr:spPr>
          <a:xfrm>
            <a:off x="12763500" y="32268988"/>
            <a:ext cx="972000" cy="249284"/>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grpSp>
    <xdr:clientData/>
  </xdr:twoCellAnchor>
  <xdr:twoCellAnchor>
    <xdr:from>
      <xdr:col>7</xdr:col>
      <xdr:colOff>66675</xdr:colOff>
      <xdr:row>215</xdr:row>
      <xdr:rowOff>0</xdr:rowOff>
    </xdr:from>
    <xdr:to>
      <xdr:col>10</xdr:col>
      <xdr:colOff>377175</xdr:colOff>
      <xdr:row>217</xdr:row>
      <xdr:rowOff>99750</xdr:rowOff>
    </xdr:to>
    <xdr:sp macro="" textlink="">
      <xdr:nvSpPr>
        <xdr:cNvPr id="68" name="四角形: 角を丸くする 67">
          <a:extLst>
            <a:ext uri="{FF2B5EF4-FFF2-40B4-BE49-F238E27FC236}">
              <a16:creationId xmlns:a16="http://schemas.microsoft.com/office/drawing/2014/main" id="{F4B99EA5-87FA-4B45-9C67-BFCDE366A45A}"/>
            </a:ext>
          </a:extLst>
        </xdr:cNvPr>
        <xdr:cNvSpPr/>
      </xdr:nvSpPr>
      <xdr:spPr>
        <a:xfrm>
          <a:off x="10325100" y="69742050"/>
          <a:ext cx="3168000" cy="576000"/>
        </a:xfrm>
        <a:prstGeom prst="roundRect">
          <a:avLst/>
        </a:prstGeom>
        <a:solidFill>
          <a:srgbClr val="FFCEA9"/>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en-US" altLang="ja-JP" sz="1200">
              <a:solidFill>
                <a:sysClr val="windowText" lastClr="000000"/>
              </a:solidFill>
              <a:latin typeface="+mn-ea"/>
              <a:ea typeface="+mn-ea"/>
            </a:rPr>
            <a:t>1,4,5,9</a:t>
          </a:r>
          <a:r>
            <a:rPr kumimoji="1" lang="ja-JP" altLang="en-US" sz="1200">
              <a:solidFill>
                <a:sysClr val="windowText" lastClr="000000"/>
              </a:solidFill>
              <a:latin typeface="+mn-ea"/>
              <a:ea typeface="+mn-ea"/>
            </a:rPr>
            <a:t>は、③経費明細書シートで入力した内容を基にチェックされます。</a:t>
          </a:r>
          <a:endParaRPr kumimoji="1" lang="en-US" altLang="ja-JP" sz="1200">
            <a:solidFill>
              <a:sysClr val="windowText" lastClr="000000"/>
            </a:solidFill>
            <a:latin typeface="+mn-ea"/>
            <a:ea typeface="+mn-ea"/>
          </a:endParaRPr>
        </a:p>
      </xdr:txBody>
    </xdr:sp>
    <xdr:clientData/>
  </xdr:twoCellAnchor>
  <xdr:twoCellAnchor>
    <xdr:from>
      <xdr:col>7</xdr:col>
      <xdr:colOff>247650</xdr:colOff>
      <xdr:row>224</xdr:row>
      <xdr:rowOff>57150</xdr:rowOff>
    </xdr:from>
    <xdr:to>
      <xdr:col>10</xdr:col>
      <xdr:colOff>270150</xdr:colOff>
      <xdr:row>225</xdr:row>
      <xdr:rowOff>156900</xdr:rowOff>
    </xdr:to>
    <xdr:sp macro="" textlink="">
      <xdr:nvSpPr>
        <xdr:cNvPr id="69" name="吹き出し: 角を丸めた四角形 68">
          <a:extLst>
            <a:ext uri="{FF2B5EF4-FFF2-40B4-BE49-F238E27FC236}">
              <a16:creationId xmlns:a16="http://schemas.microsoft.com/office/drawing/2014/main" id="{6F879141-0BBB-40D0-89D6-D3C092F6EF70}"/>
            </a:ext>
          </a:extLst>
        </xdr:cNvPr>
        <xdr:cNvSpPr/>
      </xdr:nvSpPr>
      <xdr:spPr>
        <a:xfrm>
          <a:off x="10506075" y="72418575"/>
          <a:ext cx="2880000" cy="576000"/>
        </a:xfrm>
        <a:prstGeom prst="wedgeRoundRectCallout">
          <a:avLst>
            <a:gd name="adj1" fmla="val -58697"/>
            <a:gd name="adj2" fmla="val -52428"/>
            <a:gd name="adj3" fmla="val 16667"/>
          </a:avLst>
        </a:prstGeom>
        <a:solidFill>
          <a:srgbClr val="FFCEA9"/>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en-US" altLang="ja-JP" sz="1200">
              <a:solidFill>
                <a:sysClr val="windowText" lastClr="000000"/>
              </a:solidFill>
              <a:latin typeface="+mn-ea"/>
              <a:ea typeface="+mn-ea"/>
            </a:rPr>
            <a:t>6-1,6-2</a:t>
          </a:r>
          <a:r>
            <a:rPr kumimoji="1" lang="ja-JP" altLang="en-US" sz="1200">
              <a:solidFill>
                <a:sysClr val="windowText" lastClr="000000"/>
              </a:solidFill>
              <a:latin typeface="+mn-ea"/>
              <a:ea typeface="+mn-ea"/>
            </a:rPr>
            <a:t>項で選択した全ての拠点で要件を満たす必要があります。</a:t>
          </a:r>
          <a:endParaRPr kumimoji="1" lang="en-US" altLang="ja-JP" sz="1200">
            <a:solidFill>
              <a:sysClr val="windowText" lastClr="000000"/>
            </a:solidFill>
            <a:latin typeface="+mn-ea"/>
            <a:ea typeface="+mn-ea"/>
          </a:endParaRPr>
        </a:p>
      </xdr:txBody>
    </xdr:sp>
    <xdr:clientData/>
  </xdr:twoCellAnchor>
  <xdr:twoCellAnchor>
    <xdr:from>
      <xdr:col>11</xdr:col>
      <xdr:colOff>47625</xdr:colOff>
      <xdr:row>217</xdr:row>
      <xdr:rowOff>38100</xdr:rowOff>
    </xdr:from>
    <xdr:to>
      <xdr:col>13</xdr:col>
      <xdr:colOff>626625</xdr:colOff>
      <xdr:row>219</xdr:row>
      <xdr:rowOff>137850</xdr:rowOff>
    </xdr:to>
    <xdr:sp macro="" textlink="">
      <xdr:nvSpPr>
        <xdr:cNvPr id="70" name="吹き出し: 角を丸めた四角形 69">
          <a:extLst>
            <a:ext uri="{FF2B5EF4-FFF2-40B4-BE49-F238E27FC236}">
              <a16:creationId xmlns:a16="http://schemas.microsoft.com/office/drawing/2014/main" id="{49890A9A-D385-4B05-8A35-DDBDE885682B}"/>
            </a:ext>
          </a:extLst>
        </xdr:cNvPr>
        <xdr:cNvSpPr/>
      </xdr:nvSpPr>
      <xdr:spPr>
        <a:xfrm>
          <a:off x="14116050" y="70256400"/>
          <a:ext cx="2484000" cy="576000"/>
        </a:xfrm>
        <a:prstGeom prst="wedgeRoundRectCallout">
          <a:avLst>
            <a:gd name="adj1" fmla="val -55390"/>
            <a:gd name="adj2" fmla="val 48444"/>
            <a:gd name="adj3" fmla="val 16667"/>
          </a:avLst>
        </a:prstGeom>
        <a:solidFill>
          <a:srgbClr val="FFCEA9"/>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ja-JP" altLang="en-US" sz="1200">
              <a:solidFill>
                <a:sysClr val="windowText" lastClr="000000"/>
              </a:solidFill>
              <a:latin typeface="+mn-ea"/>
              <a:ea typeface="+mn-ea"/>
            </a:rPr>
            <a:t>補助事業の実施拠点毎のチェック結果を表示しています。</a:t>
          </a:r>
          <a:endParaRPr kumimoji="1" lang="en-US" altLang="ja-JP" sz="1200">
            <a:solidFill>
              <a:sysClr val="windowText" lastClr="000000"/>
            </a:solidFill>
            <a:latin typeface="+mn-ea"/>
            <a:ea typeface="+mn-ea"/>
          </a:endParaRPr>
        </a:p>
      </xdr:txBody>
    </xdr:sp>
    <xdr:clientData/>
  </xdr:twoCellAnchor>
  <xdr:twoCellAnchor>
    <xdr:from>
      <xdr:col>6</xdr:col>
      <xdr:colOff>942975</xdr:colOff>
      <xdr:row>219</xdr:row>
      <xdr:rowOff>228600</xdr:rowOff>
    </xdr:from>
    <xdr:to>
      <xdr:col>13</xdr:col>
      <xdr:colOff>9525</xdr:colOff>
      <xdr:row>221</xdr:row>
      <xdr:rowOff>4350</xdr:rowOff>
    </xdr:to>
    <xdr:sp macro="" textlink="">
      <xdr:nvSpPr>
        <xdr:cNvPr id="71" name="四角形: 角を丸くする 70">
          <a:extLst>
            <a:ext uri="{FF2B5EF4-FFF2-40B4-BE49-F238E27FC236}">
              <a16:creationId xmlns:a16="http://schemas.microsoft.com/office/drawing/2014/main" id="{4C5C0BD4-530F-444C-9ED1-404C4E51F579}"/>
            </a:ext>
          </a:extLst>
        </xdr:cNvPr>
        <xdr:cNvSpPr/>
      </xdr:nvSpPr>
      <xdr:spPr>
        <a:xfrm>
          <a:off x="10248900" y="70923150"/>
          <a:ext cx="5734050" cy="252000"/>
        </a:xfrm>
        <a:prstGeom prst="roundRect">
          <a:avLst/>
        </a:prstGeom>
        <a:noFill/>
        <a:ln w="28575">
          <a:solidFill>
            <a:srgbClr val="E261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ctr"/>
          <a:endParaRPr kumimoji="1" lang="en-US" altLang="ja-JP" sz="1200" b="0">
            <a:solidFill>
              <a:sysClr val="windowText" lastClr="000000"/>
            </a:solidFill>
            <a:latin typeface="+mn-ea"/>
            <a:ea typeface="+mn-ea"/>
          </a:endParaRPr>
        </a:p>
      </xdr:txBody>
    </xdr:sp>
    <xdr:clientData/>
  </xdr:twoCellAnchor>
  <xdr:twoCellAnchor>
    <xdr:from>
      <xdr:col>4</xdr:col>
      <xdr:colOff>2295525</xdr:colOff>
      <xdr:row>25</xdr:row>
      <xdr:rowOff>133350</xdr:rowOff>
    </xdr:from>
    <xdr:to>
      <xdr:col>5</xdr:col>
      <xdr:colOff>1948725</xdr:colOff>
      <xdr:row>29</xdr:row>
      <xdr:rowOff>76800</xdr:rowOff>
    </xdr:to>
    <xdr:sp macro="" textlink="">
      <xdr:nvSpPr>
        <xdr:cNvPr id="72" name="吹き出し: 角を丸めた四角形 71">
          <a:extLst>
            <a:ext uri="{FF2B5EF4-FFF2-40B4-BE49-F238E27FC236}">
              <a16:creationId xmlns:a16="http://schemas.microsoft.com/office/drawing/2014/main" id="{59C799BE-62A0-40C3-A772-0C8EA2D94448}"/>
            </a:ext>
          </a:extLst>
        </xdr:cNvPr>
        <xdr:cNvSpPr/>
      </xdr:nvSpPr>
      <xdr:spPr>
        <a:xfrm>
          <a:off x="3571875" y="6943725"/>
          <a:ext cx="5292000" cy="1296000"/>
        </a:xfrm>
        <a:prstGeom prst="wedgeRoundRectCallout">
          <a:avLst>
            <a:gd name="adj1" fmla="val -55847"/>
            <a:gd name="adj2" fmla="val 43736"/>
            <a:gd name="adj3" fmla="val 16667"/>
          </a:avLst>
        </a:prstGeom>
        <a:solidFill>
          <a:srgbClr val="FFCEA9"/>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ja-JP" altLang="en-US" sz="1200">
              <a:solidFill>
                <a:sysClr val="windowText" lastClr="000000"/>
              </a:solidFill>
              <a:latin typeface="+mn-ea"/>
              <a:ea typeface="+mn-ea"/>
            </a:rPr>
            <a:t>常時使用する従業員とは、労働基準法第</a:t>
          </a:r>
          <a:r>
            <a:rPr kumimoji="1" lang="en-US" altLang="ja-JP" sz="1200">
              <a:solidFill>
                <a:sysClr val="windowText" lastClr="000000"/>
              </a:solidFill>
              <a:latin typeface="+mn-ea"/>
              <a:ea typeface="+mn-ea"/>
            </a:rPr>
            <a:t>20</a:t>
          </a:r>
          <a:r>
            <a:rPr kumimoji="1" lang="ja-JP" altLang="en-US" sz="1200">
              <a:solidFill>
                <a:sysClr val="windowText" lastClr="000000"/>
              </a:solidFill>
              <a:latin typeface="+mn-ea"/>
              <a:ea typeface="+mn-ea"/>
            </a:rPr>
            <a:t>条の規定に基づく「予め解雇の予告を必要とする者」と解されます。これには、日々雇い入れられる者、２か月以内の期間を定めて使用される者、季節的業務に４か月以内の期間を定めて使用される者、試みの使用期間中の者は含まれません。</a:t>
          </a:r>
          <a:endParaRPr kumimoji="1" lang="en-US" altLang="ja-JP" sz="1200">
            <a:solidFill>
              <a:sysClr val="windowText" lastClr="000000"/>
            </a:solidFill>
            <a:latin typeface="+mn-ea"/>
            <a:ea typeface="+mn-ea"/>
          </a:endParaRPr>
        </a:p>
      </xdr:txBody>
    </xdr:sp>
    <xdr:clientData/>
  </xdr:twoCellAnchor>
  <xdr:twoCellAnchor>
    <xdr:from>
      <xdr:col>4</xdr:col>
      <xdr:colOff>114300</xdr:colOff>
      <xdr:row>8</xdr:row>
      <xdr:rowOff>9525</xdr:rowOff>
    </xdr:from>
    <xdr:to>
      <xdr:col>4</xdr:col>
      <xdr:colOff>3174300</xdr:colOff>
      <xdr:row>8</xdr:row>
      <xdr:rowOff>189525</xdr:rowOff>
    </xdr:to>
    <xdr:sp macro="" textlink="">
      <xdr:nvSpPr>
        <xdr:cNvPr id="73" name="四角形: 角を丸くする 72">
          <a:extLst>
            <a:ext uri="{FF2B5EF4-FFF2-40B4-BE49-F238E27FC236}">
              <a16:creationId xmlns:a16="http://schemas.microsoft.com/office/drawing/2014/main" id="{F8EB4C85-39FA-4CE0-80CE-FBC46DBE8616}"/>
            </a:ext>
          </a:extLst>
        </xdr:cNvPr>
        <xdr:cNvSpPr/>
      </xdr:nvSpPr>
      <xdr:spPr>
        <a:xfrm>
          <a:off x="1390650" y="1638300"/>
          <a:ext cx="3060000" cy="180000"/>
        </a:xfrm>
        <a:prstGeom prst="roundRect">
          <a:avLst/>
        </a:prstGeom>
        <a:solidFill>
          <a:srgbClr val="FFCEA9"/>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ja-JP" altLang="en-US" sz="1200">
              <a:solidFill>
                <a:sysClr val="windowText" lastClr="000000"/>
              </a:solidFill>
              <a:latin typeface="+mn-ea"/>
              <a:ea typeface="+mn-ea"/>
            </a:rPr>
            <a:t>直近の確定された日付を入力してください。</a:t>
          </a:r>
          <a:endParaRPr kumimoji="1" lang="en-US" altLang="ja-JP" sz="1200">
            <a:solidFill>
              <a:sysClr val="windowText" lastClr="000000"/>
            </a:solidFill>
            <a:latin typeface="+mn-ea"/>
            <a:ea typeface="+mn-ea"/>
          </a:endParaRPr>
        </a:p>
      </xdr:txBody>
    </xdr:sp>
    <xdr:clientData/>
  </xdr:twoCellAnchor>
  <xdr:twoCellAnchor>
    <xdr:from>
      <xdr:col>4</xdr:col>
      <xdr:colOff>0</xdr:colOff>
      <xdr:row>7</xdr:row>
      <xdr:rowOff>190501</xdr:rowOff>
    </xdr:from>
    <xdr:to>
      <xdr:col>5</xdr:col>
      <xdr:colOff>9525</xdr:colOff>
      <xdr:row>12</xdr:row>
      <xdr:rowOff>14176</xdr:rowOff>
    </xdr:to>
    <xdr:sp macro="" textlink="">
      <xdr:nvSpPr>
        <xdr:cNvPr id="74" name="四角形: 角を丸くする 73">
          <a:extLst>
            <a:ext uri="{FF2B5EF4-FFF2-40B4-BE49-F238E27FC236}">
              <a16:creationId xmlns:a16="http://schemas.microsoft.com/office/drawing/2014/main" id="{4C6B4085-CD08-4168-A317-360917AA97A6}"/>
            </a:ext>
          </a:extLst>
        </xdr:cNvPr>
        <xdr:cNvSpPr/>
      </xdr:nvSpPr>
      <xdr:spPr>
        <a:xfrm>
          <a:off x="1276350" y="1619251"/>
          <a:ext cx="5648325" cy="900000"/>
        </a:xfrm>
        <a:prstGeom prst="roundRect">
          <a:avLst>
            <a:gd name="adj" fmla="val 9157"/>
          </a:avLst>
        </a:prstGeom>
        <a:noFill/>
        <a:ln w="28575">
          <a:solidFill>
            <a:srgbClr val="E261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endParaRPr kumimoji="1" lang="en-US" altLang="ja-JP" sz="1200">
            <a:solidFill>
              <a:sysClr val="windowText" lastClr="000000"/>
            </a:solidFill>
            <a:latin typeface="+mn-ea"/>
            <a:ea typeface="+mn-ea"/>
          </a:endParaRPr>
        </a:p>
      </xdr:txBody>
    </xdr:sp>
    <xdr:clientData/>
  </xdr:twoCellAnchor>
  <xdr:twoCellAnchor>
    <xdr:from>
      <xdr:col>5</xdr:col>
      <xdr:colOff>9525</xdr:colOff>
      <xdr:row>10</xdr:row>
      <xdr:rowOff>40426</xdr:rowOff>
    </xdr:from>
    <xdr:to>
      <xdr:col>6</xdr:col>
      <xdr:colOff>12085</xdr:colOff>
      <xdr:row>12</xdr:row>
      <xdr:rowOff>5402</xdr:rowOff>
    </xdr:to>
    <xdr:cxnSp macro="">
      <xdr:nvCxnSpPr>
        <xdr:cNvPr id="75" name="直線矢印コネクタ 74">
          <a:extLst>
            <a:ext uri="{FF2B5EF4-FFF2-40B4-BE49-F238E27FC236}">
              <a16:creationId xmlns:a16="http://schemas.microsoft.com/office/drawing/2014/main" id="{96778BB1-8453-458E-AFF9-B6C4BF7ED756}"/>
            </a:ext>
          </a:extLst>
        </xdr:cNvPr>
        <xdr:cNvCxnSpPr>
          <a:stCxn id="74" idx="3"/>
          <a:endCxn id="39" idx="1"/>
        </xdr:cNvCxnSpPr>
      </xdr:nvCxnSpPr>
      <xdr:spPr>
        <a:xfrm>
          <a:off x="6924675" y="2069251"/>
          <a:ext cx="2393335" cy="441226"/>
        </a:xfrm>
        <a:prstGeom prst="straightConnector1">
          <a:avLst/>
        </a:prstGeom>
        <a:ln w="28575">
          <a:solidFill>
            <a:srgbClr val="E26100"/>
          </a:solidFill>
          <a:prstDash val="sysDash"/>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114300</xdr:colOff>
      <xdr:row>11</xdr:row>
      <xdr:rowOff>28575</xdr:rowOff>
    </xdr:from>
    <xdr:to>
      <xdr:col>4</xdr:col>
      <xdr:colOff>4434300</xdr:colOff>
      <xdr:row>11</xdr:row>
      <xdr:rowOff>208575</xdr:rowOff>
    </xdr:to>
    <xdr:sp macro="" textlink="">
      <xdr:nvSpPr>
        <xdr:cNvPr id="76" name="四角形: 角を丸くする 75">
          <a:extLst>
            <a:ext uri="{FF2B5EF4-FFF2-40B4-BE49-F238E27FC236}">
              <a16:creationId xmlns:a16="http://schemas.microsoft.com/office/drawing/2014/main" id="{B42165CF-6C37-4212-B0B2-0DDE3259AE37}"/>
            </a:ext>
          </a:extLst>
        </xdr:cNvPr>
        <xdr:cNvSpPr/>
      </xdr:nvSpPr>
      <xdr:spPr>
        <a:xfrm>
          <a:off x="1390650" y="2295525"/>
          <a:ext cx="4320000" cy="180000"/>
        </a:xfrm>
        <a:prstGeom prst="roundRect">
          <a:avLst/>
        </a:prstGeom>
        <a:solidFill>
          <a:srgbClr val="FFCEA9"/>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ja-JP" altLang="en-US" sz="1200">
              <a:solidFill>
                <a:sysClr val="windowText" lastClr="000000"/>
              </a:solidFill>
              <a:latin typeface="+mn-ea"/>
              <a:ea typeface="+mn-ea"/>
            </a:rPr>
            <a:t>最新決算期末日を入力すると、選択肢がリストされます。</a:t>
          </a:r>
        </a:p>
      </xdr:txBody>
    </xdr:sp>
    <xdr:clientData/>
  </xdr:twoCellAnchor>
  <xdr:twoCellAnchor>
    <xdr:from>
      <xdr:col>6</xdr:col>
      <xdr:colOff>414622</xdr:colOff>
      <xdr:row>44</xdr:row>
      <xdr:rowOff>235323</xdr:rowOff>
    </xdr:from>
    <xdr:to>
      <xdr:col>15</xdr:col>
      <xdr:colOff>374122</xdr:colOff>
      <xdr:row>46</xdr:row>
      <xdr:rowOff>206205</xdr:rowOff>
    </xdr:to>
    <xdr:sp macro="" textlink="">
      <xdr:nvSpPr>
        <xdr:cNvPr id="77" name="吹き出し: 角を丸めた四角形 76">
          <a:extLst>
            <a:ext uri="{FF2B5EF4-FFF2-40B4-BE49-F238E27FC236}">
              <a16:creationId xmlns:a16="http://schemas.microsoft.com/office/drawing/2014/main" id="{9B8B8AF3-45BE-4F75-A4BD-1E9AAA2604E1}"/>
            </a:ext>
          </a:extLst>
        </xdr:cNvPr>
        <xdr:cNvSpPr/>
      </xdr:nvSpPr>
      <xdr:spPr>
        <a:xfrm>
          <a:off x="9720547" y="13970373"/>
          <a:ext cx="8532000" cy="580482"/>
        </a:xfrm>
        <a:prstGeom prst="wedgeRoundRectCallout">
          <a:avLst>
            <a:gd name="adj1" fmla="val -34744"/>
            <a:gd name="adj2" fmla="val 81745"/>
            <a:gd name="adj3" fmla="val 16667"/>
          </a:avLst>
        </a:prstGeom>
        <a:solidFill>
          <a:srgbClr val="FFCEA9"/>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ja-JP" altLang="en-US" sz="1200">
              <a:solidFill>
                <a:sysClr val="windowText" lastClr="000000"/>
              </a:solidFill>
              <a:latin typeface="+mn-ea"/>
              <a:ea typeface="+mn-ea"/>
            </a:rPr>
            <a:t>設備投資額：取得価額が</a:t>
          </a:r>
          <a:r>
            <a:rPr kumimoji="1" lang="en-US" altLang="ja-JP" sz="1200">
              <a:solidFill>
                <a:sysClr val="windowText" lastClr="000000"/>
              </a:solidFill>
              <a:latin typeface="+mn-ea"/>
              <a:ea typeface="+mn-ea"/>
            </a:rPr>
            <a:t>10</a:t>
          </a:r>
          <a:r>
            <a:rPr kumimoji="1" lang="ja-JP" altLang="en-US" sz="1200">
              <a:solidFill>
                <a:sysClr val="windowText" lastClr="000000"/>
              </a:solidFill>
              <a:latin typeface="+mn-ea"/>
              <a:ea typeface="+mn-ea"/>
            </a:rPr>
            <a:t>万円以上で耐用年数が１年以上の建物、附属設備や、構築物の購入、新築、増築、改築に要した費用、及び日よけ、給排水・ガス設備などに要した費用の額を指します。詳細は右記の</a:t>
          </a:r>
          <a:r>
            <a:rPr kumimoji="1" lang="en-US" altLang="ja-JP" sz="1200">
              <a:solidFill>
                <a:sysClr val="windowText" lastClr="000000"/>
              </a:solidFill>
              <a:latin typeface="+mn-ea"/>
              <a:ea typeface="+mn-ea"/>
            </a:rPr>
            <a:t>URL</a:t>
          </a:r>
          <a:r>
            <a:rPr kumimoji="1" lang="ja-JP" altLang="en-US" sz="1200">
              <a:solidFill>
                <a:sysClr val="windowText" lastClr="000000"/>
              </a:solidFill>
              <a:latin typeface="+mn-ea"/>
              <a:ea typeface="+mn-ea"/>
            </a:rPr>
            <a:t>を参考ください。</a:t>
          </a:r>
          <a:endParaRPr kumimoji="1" lang="en-US" altLang="ja-JP" sz="1200">
            <a:solidFill>
              <a:sysClr val="windowText" lastClr="000000"/>
            </a:solidFill>
            <a:latin typeface="+mn-ea"/>
            <a:ea typeface="+mn-ea"/>
          </a:endParaRPr>
        </a:p>
      </xdr:txBody>
    </xdr:sp>
    <xdr:clientData/>
  </xdr:twoCellAnchor>
  <xdr:twoCellAnchor>
    <xdr:from>
      <xdr:col>6</xdr:col>
      <xdr:colOff>414622</xdr:colOff>
      <xdr:row>50</xdr:row>
      <xdr:rowOff>257731</xdr:rowOff>
    </xdr:from>
    <xdr:to>
      <xdr:col>14</xdr:col>
      <xdr:colOff>642622</xdr:colOff>
      <xdr:row>52</xdr:row>
      <xdr:rowOff>228613</xdr:rowOff>
    </xdr:to>
    <xdr:sp macro="" textlink="">
      <xdr:nvSpPr>
        <xdr:cNvPr id="78" name="吹き出し: 角を丸めた四角形 77">
          <a:extLst>
            <a:ext uri="{FF2B5EF4-FFF2-40B4-BE49-F238E27FC236}">
              <a16:creationId xmlns:a16="http://schemas.microsoft.com/office/drawing/2014/main" id="{3FDB1880-CF64-4681-A723-25D05E4EFA9F}"/>
            </a:ext>
          </a:extLst>
        </xdr:cNvPr>
        <xdr:cNvSpPr/>
      </xdr:nvSpPr>
      <xdr:spPr>
        <a:xfrm>
          <a:off x="9720547" y="15954931"/>
          <a:ext cx="7848000" cy="580482"/>
        </a:xfrm>
        <a:prstGeom prst="wedgeRoundRectCallout">
          <a:avLst>
            <a:gd name="adj1" fmla="val -35644"/>
            <a:gd name="adj2" fmla="val -74584"/>
            <a:gd name="adj3" fmla="val 16667"/>
          </a:avLst>
        </a:prstGeom>
        <a:solidFill>
          <a:srgbClr val="FFCEA9"/>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ja-JP" altLang="en-US" sz="1200">
              <a:solidFill>
                <a:sysClr val="windowText" lastClr="000000"/>
              </a:solidFill>
              <a:latin typeface="+mn-ea"/>
              <a:ea typeface="+mn-ea"/>
            </a:rPr>
            <a:t>能力開発費：正社員・正職員、契約社員、パートタイム従業者、アルバイトその他対価を受け取ってその事業に従事するものの能力を開発するためにかかった額を指します。詳細は右記の</a:t>
          </a:r>
          <a:r>
            <a:rPr kumimoji="1" lang="en-US" altLang="ja-JP" sz="1200">
              <a:solidFill>
                <a:sysClr val="windowText" lastClr="000000"/>
              </a:solidFill>
              <a:latin typeface="+mn-ea"/>
              <a:ea typeface="+mn-ea"/>
            </a:rPr>
            <a:t>URL</a:t>
          </a:r>
          <a:r>
            <a:rPr kumimoji="1" lang="ja-JP" altLang="en-US" sz="1200">
              <a:solidFill>
                <a:sysClr val="windowText" lastClr="000000"/>
              </a:solidFill>
              <a:latin typeface="+mn-ea"/>
              <a:ea typeface="+mn-ea"/>
            </a:rPr>
            <a:t>を参考ください。</a:t>
          </a:r>
          <a:endParaRPr kumimoji="1" lang="en-US" altLang="ja-JP" sz="1200">
            <a:solidFill>
              <a:sysClr val="windowText" lastClr="000000"/>
            </a:solidFill>
            <a:latin typeface="+mn-ea"/>
            <a:ea typeface="+mn-ea"/>
          </a:endParaRPr>
        </a:p>
      </xdr:txBody>
    </xdr:sp>
    <xdr:clientData/>
  </xdr:twoCellAnchor>
  <xdr:twoCellAnchor>
    <xdr:from>
      <xdr:col>6</xdr:col>
      <xdr:colOff>414621</xdr:colOff>
      <xdr:row>47</xdr:row>
      <xdr:rowOff>230836</xdr:rowOff>
    </xdr:from>
    <xdr:to>
      <xdr:col>13</xdr:col>
      <xdr:colOff>227121</xdr:colOff>
      <xdr:row>49</xdr:row>
      <xdr:rowOff>67248</xdr:rowOff>
    </xdr:to>
    <xdr:sp macro="" textlink="">
      <xdr:nvSpPr>
        <xdr:cNvPr id="79" name="吹き出し: 角を丸めた四角形 78">
          <a:extLst>
            <a:ext uri="{FF2B5EF4-FFF2-40B4-BE49-F238E27FC236}">
              <a16:creationId xmlns:a16="http://schemas.microsoft.com/office/drawing/2014/main" id="{35CF4191-D60C-46D3-A0F6-68BCB488DB80}"/>
            </a:ext>
          </a:extLst>
        </xdr:cNvPr>
        <xdr:cNvSpPr/>
      </xdr:nvSpPr>
      <xdr:spPr>
        <a:xfrm>
          <a:off x="9720546" y="14813611"/>
          <a:ext cx="6480000" cy="579362"/>
        </a:xfrm>
        <a:prstGeom prst="wedgeRoundRectCallout">
          <a:avLst>
            <a:gd name="adj1" fmla="val -35570"/>
            <a:gd name="adj2" fmla="val 75350"/>
            <a:gd name="adj3" fmla="val 16667"/>
          </a:avLst>
        </a:prstGeom>
        <a:solidFill>
          <a:srgbClr val="FFCEA9"/>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ja-JP" altLang="en-US" sz="1200">
              <a:solidFill>
                <a:sysClr val="windowText" lastClr="000000"/>
              </a:solidFill>
              <a:latin typeface="+mn-ea"/>
              <a:ea typeface="+mn-ea"/>
            </a:rPr>
            <a:t>研究開発費：自社の研究開発のために、自社において使用した研究開発費の額を指します。</a:t>
          </a:r>
          <a:endParaRPr kumimoji="1" lang="en-US" altLang="ja-JP" sz="1200">
            <a:solidFill>
              <a:sysClr val="windowText" lastClr="000000"/>
            </a:solidFill>
            <a:latin typeface="+mn-ea"/>
            <a:ea typeface="+mn-ea"/>
          </a:endParaRPr>
        </a:p>
        <a:p>
          <a:pPr algn="l"/>
          <a:r>
            <a:rPr kumimoji="1" lang="ja-JP" altLang="en-US" sz="1200">
              <a:solidFill>
                <a:sysClr val="windowText" lastClr="000000"/>
              </a:solidFill>
              <a:latin typeface="+mn-ea"/>
              <a:ea typeface="+mn-ea"/>
            </a:rPr>
            <a:t>詳細は右記の</a:t>
          </a:r>
          <a:r>
            <a:rPr kumimoji="1" lang="en-US" altLang="ja-JP" sz="1200">
              <a:solidFill>
                <a:sysClr val="windowText" lastClr="000000"/>
              </a:solidFill>
              <a:latin typeface="+mn-ea"/>
              <a:ea typeface="+mn-ea"/>
            </a:rPr>
            <a:t>URL</a:t>
          </a:r>
          <a:r>
            <a:rPr kumimoji="1" lang="ja-JP" altLang="en-US" sz="1200">
              <a:solidFill>
                <a:sysClr val="windowText" lastClr="000000"/>
              </a:solidFill>
              <a:latin typeface="+mn-ea"/>
              <a:ea typeface="+mn-ea"/>
            </a:rPr>
            <a:t>を参考ください。</a:t>
          </a:r>
          <a:endParaRPr kumimoji="1" lang="en-US" altLang="ja-JP" sz="1200">
            <a:solidFill>
              <a:sysClr val="windowText" lastClr="000000"/>
            </a:solidFill>
            <a:latin typeface="+mn-ea"/>
            <a:ea typeface="+mn-ea"/>
          </a:endParaRPr>
        </a:p>
      </xdr:txBody>
    </xdr:sp>
    <xdr:clientData/>
  </xdr:twoCellAnchor>
  <xdr:twoCellAnchor>
    <xdr:from>
      <xdr:col>6</xdr:col>
      <xdr:colOff>286869</xdr:colOff>
      <xdr:row>28</xdr:row>
      <xdr:rowOff>202842</xdr:rowOff>
    </xdr:from>
    <xdr:to>
      <xdr:col>15</xdr:col>
      <xdr:colOff>804970</xdr:colOff>
      <xdr:row>43</xdr:row>
      <xdr:rowOff>202106</xdr:rowOff>
    </xdr:to>
    <xdr:grpSp>
      <xdr:nvGrpSpPr>
        <xdr:cNvPr id="80" name="グループ化 79">
          <a:extLst>
            <a:ext uri="{FF2B5EF4-FFF2-40B4-BE49-F238E27FC236}">
              <a16:creationId xmlns:a16="http://schemas.microsoft.com/office/drawing/2014/main" id="{ADFAEB3F-E29B-4A9A-93D3-759AD607F2D8}"/>
            </a:ext>
          </a:extLst>
        </xdr:cNvPr>
        <xdr:cNvGrpSpPr/>
      </xdr:nvGrpSpPr>
      <xdr:grpSpPr>
        <a:xfrm>
          <a:off x="9598957" y="7968518"/>
          <a:ext cx="9090601" cy="5546176"/>
          <a:chOff x="9677399" y="7968518"/>
          <a:chExt cx="9090601" cy="5546176"/>
        </a:xfrm>
      </xdr:grpSpPr>
      <xdr:sp macro="" textlink="">
        <xdr:nvSpPr>
          <xdr:cNvPr id="81" name="吹き出し: 角を丸めた四角形 80">
            <a:extLst>
              <a:ext uri="{FF2B5EF4-FFF2-40B4-BE49-F238E27FC236}">
                <a16:creationId xmlns:a16="http://schemas.microsoft.com/office/drawing/2014/main" id="{86FAE67D-7306-8B09-9F93-9CFBECC45D63}"/>
              </a:ext>
            </a:extLst>
          </xdr:cNvPr>
          <xdr:cNvSpPr/>
        </xdr:nvSpPr>
        <xdr:spPr>
          <a:xfrm>
            <a:off x="9677399" y="7968518"/>
            <a:ext cx="5436000" cy="1290957"/>
          </a:xfrm>
          <a:prstGeom prst="wedgeRoundRectCallout">
            <a:avLst>
              <a:gd name="adj1" fmla="val -41684"/>
              <a:gd name="adj2" fmla="val 78022"/>
              <a:gd name="adj3" fmla="val 16667"/>
            </a:avLst>
          </a:prstGeom>
          <a:solidFill>
            <a:srgbClr val="FFCEA9"/>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t"/>
          <a:lstStyle/>
          <a:p>
            <a:pPr algn="l"/>
            <a:r>
              <a:rPr kumimoji="1" lang="ja-JP" altLang="en-US" sz="1200">
                <a:solidFill>
                  <a:sysClr val="windowText" lastClr="000000"/>
                </a:solidFill>
                <a:latin typeface="+mn-ea"/>
                <a:ea typeface="+mn-ea"/>
              </a:rPr>
              <a:t>給与支給総額の上昇率や労働生産性の審査に係る項目です。</a:t>
            </a:r>
            <a:endParaRPr kumimoji="1" lang="en-US" altLang="ja-JP" sz="1200">
              <a:solidFill>
                <a:sysClr val="windowText" lastClr="000000"/>
              </a:solidFill>
              <a:latin typeface="+mn-ea"/>
              <a:ea typeface="+mn-ea"/>
            </a:endParaRPr>
          </a:p>
          <a:p>
            <a:pPr algn="l"/>
            <a:r>
              <a:rPr kumimoji="1" lang="en-US" altLang="ja-JP" sz="1200" b="1">
                <a:solidFill>
                  <a:sysClr val="windowText" lastClr="000000"/>
                </a:solidFill>
                <a:latin typeface="+mn-ea"/>
                <a:ea typeface="+mn-ea"/>
              </a:rPr>
              <a:t>&lt;</a:t>
            </a:r>
            <a:r>
              <a:rPr kumimoji="1" lang="ja-JP" altLang="en-US" sz="1200" b="1">
                <a:solidFill>
                  <a:sysClr val="windowText" lastClr="000000"/>
                </a:solidFill>
                <a:latin typeface="+mn-ea"/>
                <a:ea typeface="+mn-ea"/>
              </a:rPr>
              <a:t>補足・留意事項</a:t>
            </a:r>
            <a:r>
              <a:rPr kumimoji="1" lang="en-US" altLang="ja-JP" sz="1200" b="1">
                <a:solidFill>
                  <a:sysClr val="windowText" lastClr="000000"/>
                </a:solidFill>
                <a:latin typeface="+mn-ea"/>
                <a:ea typeface="+mn-ea"/>
              </a:rPr>
              <a:t>&gt;</a:t>
            </a:r>
            <a:r>
              <a:rPr kumimoji="1" lang="en-US" altLang="ja-JP" sz="1200">
                <a:solidFill>
                  <a:schemeClr val="accent1"/>
                </a:solidFill>
                <a:latin typeface="+mn-ea"/>
                <a:ea typeface="+mn-ea"/>
              </a:rPr>
              <a:t>*1</a:t>
            </a:r>
            <a:r>
              <a:rPr kumimoji="1" lang="ja-JP" altLang="en-US" sz="1200">
                <a:solidFill>
                  <a:sysClr val="windowText" lastClr="000000"/>
                </a:solidFill>
                <a:latin typeface="+mn-ea"/>
                <a:ea typeface="+mn-ea"/>
              </a:rPr>
              <a:t>を確認の上「人数換算」「就業時間換算」の何れかを選択してください。</a:t>
            </a:r>
            <a:endParaRPr kumimoji="1" lang="en-US" altLang="ja-JP" sz="1200">
              <a:solidFill>
                <a:sysClr val="windowText" lastClr="000000"/>
              </a:solidFill>
              <a:latin typeface="+mn-ea"/>
              <a:ea typeface="+mn-ea"/>
            </a:endParaRPr>
          </a:p>
          <a:p>
            <a:pPr algn="l"/>
            <a:r>
              <a:rPr kumimoji="1" lang="ja-JP" altLang="en-US" sz="1200">
                <a:solidFill>
                  <a:sysClr val="windowText" lastClr="000000"/>
                </a:solidFill>
                <a:latin typeface="+mn-ea"/>
                <a:ea typeface="+mn-ea"/>
              </a:rPr>
              <a:t>選択に応じて、該当項目が　　　　　　　 から　　　　　に変更されます。</a:t>
            </a:r>
            <a:endParaRPr kumimoji="1" lang="en-US" altLang="ja-JP" sz="1200">
              <a:solidFill>
                <a:sysClr val="windowText" lastClr="000000"/>
              </a:solidFill>
              <a:latin typeface="+mn-ea"/>
              <a:ea typeface="+mn-ea"/>
            </a:endParaRPr>
          </a:p>
        </xdr:txBody>
      </xdr:sp>
      <xdr:sp macro="" textlink="">
        <xdr:nvSpPr>
          <xdr:cNvPr id="82" name="テキスト ボックス 81">
            <a:extLst>
              <a:ext uri="{FF2B5EF4-FFF2-40B4-BE49-F238E27FC236}">
                <a16:creationId xmlns:a16="http://schemas.microsoft.com/office/drawing/2014/main" id="{75629103-1CD4-4884-6F90-F34CBD248486}"/>
              </a:ext>
            </a:extLst>
          </xdr:cNvPr>
          <xdr:cNvSpPr txBox="1"/>
        </xdr:nvSpPr>
        <xdr:spPr>
          <a:xfrm>
            <a:off x="13037465" y="8837717"/>
            <a:ext cx="717903" cy="258107"/>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83" name="テキスト ボックス 82">
            <a:extLst>
              <a:ext uri="{FF2B5EF4-FFF2-40B4-BE49-F238E27FC236}">
                <a16:creationId xmlns:a16="http://schemas.microsoft.com/office/drawing/2014/main" id="{6AB69C37-92E2-F318-AE5C-CE5E78E252FC}"/>
              </a:ext>
            </a:extLst>
          </xdr:cNvPr>
          <xdr:cNvSpPr txBox="1"/>
        </xdr:nvSpPr>
        <xdr:spPr>
          <a:xfrm>
            <a:off x="11632597" y="8837717"/>
            <a:ext cx="1067730" cy="258107"/>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84" name="四角形: 角を丸くする 83">
            <a:extLst>
              <a:ext uri="{FF2B5EF4-FFF2-40B4-BE49-F238E27FC236}">
                <a16:creationId xmlns:a16="http://schemas.microsoft.com/office/drawing/2014/main" id="{B61AEA76-DC78-4927-A662-CF860A5212E4}"/>
              </a:ext>
            </a:extLst>
          </xdr:cNvPr>
          <xdr:cNvSpPr/>
        </xdr:nvSpPr>
        <xdr:spPr>
          <a:xfrm>
            <a:off x="10668000" y="9536204"/>
            <a:ext cx="8100000" cy="3978490"/>
          </a:xfrm>
          <a:prstGeom prst="roundRect">
            <a:avLst>
              <a:gd name="adj" fmla="val 8048"/>
            </a:avLst>
          </a:prstGeom>
          <a:solidFill>
            <a:srgbClr val="FFCEA9"/>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en-US" altLang="ja-JP" sz="1200" b="1">
                <a:solidFill>
                  <a:sysClr val="windowText" lastClr="000000"/>
                </a:solidFill>
                <a:latin typeface="+mn-ea"/>
                <a:ea typeface="+mn-ea"/>
              </a:rPr>
              <a:t>&lt;</a:t>
            </a:r>
            <a:r>
              <a:rPr kumimoji="1" lang="ja-JP" altLang="en-US" sz="1200" b="1">
                <a:solidFill>
                  <a:sysClr val="windowText" lastClr="000000"/>
                </a:solidFill>
                <a:latin typeface="+mn-ea"/>
                <a:ea typeface="+mn-ea"/>
              </a:rPr>
              <a:t>補足・留意事項</a:t>
            </a:r>
            <a:r>
              <a:rPr kumimoji="1" lang="en-US" altLang="ja-JP" sz="1200" b="1">
                <a:solidFill>
                  <a:sysClr val="windowText" lastClr="000000"/>
                </a:solidFill>
                <a:latin typeface="+mn-ea"/>
                <a:ea typeface="+mn-ea"/>
              </a:rPr>
              <a:t>&gt;</a:t>
            </a:r>
          </a:p>
          <a:p>
            <a:pPr algn="l"/>
            <a:r>
              <a:rPr kumimoji="1" lang="ja-JP" altLang="en-US" sz="1200">
                <a:solidFill>
                  <a:schemeClr val="accent1"/>
                </a:solidFill>
                <a:latin typeface="+mn-ea"/>
                <a:ea typeface="+mn-ea"/>
              </a:rPr>
              <a:t>従業員</a:t>
            </a:r>
            <a:r>
              <a:rPr kumimoji="1" lang="en-US" altLang="ja-JP" sz="1200">
                <a:solidFill>
                  <a:schemeClr val="accent1"/>
                </a:solidFill>
                <a:latin typeface="+mn-ea"/>
                <a:ea typeface="+mn-ea"/>
              </a:rPr>
              <a:t>1</a:t>
            </a:r>
            <a:r>
              <a:rPr kumimoji="1" lang="ja-JP" altLang="en-US" sz="1200">
                <a:solidFill>
                  <a:schemeClr val="accent1"/>
                </a:solidFill>
                <a:latin typeface="+mn-ea"/>
                <a:ea typeface="+mn-ea"/>
              </a:rPr>
              <a:t>人当たり給与支給総額の上昇率 及び 労働生産性は、従業員数ベース もしくは 従業員の総就業時間ベースの何れかで審査いたします。</a:t>
            </a:r>
            <a:endParaRPr kumimoji="1" lang="en-US" altLang="ja-JP" sz="1200">
              <a:solidFill>
                <a:schemeClr val="accent1"/>
              </a:solidFill>
              <a:latin typeface="+mn-ea"/>
              <a:ea typeface="+mn-ea"/>
            </a:endParaRPr>
          </a:p>
          <a:p>
            <a:pPr algn="l"/>
            <a:r>
              <a:rPr kumimoji="1" lang="ja-JP" altLang="en-US" sz="1200">
                <a:solidFill>
                  <a:schemeClr val="accent1"/>
                </a:solidFill>
                <a:latin typeface="+mn-ea"/>
                <a:ea typeface="+mn-ea"/>
              </a:rPr>
              <a:t>なお、総就業時間換算を使用する場合であっても、正社員は従業員数ベースでカウントし、就業時間換算はパートタイム従業者に対して適用してください。</a:t>
            </a:r>
            <a:endParaRPr kumimoji="1" lang="en-US" altLang="ja-JP" sz="1200">
              <a:solidFill>
                <a:schemeClr val="accent1"/>
              </a:solidFill>
              <a:latin typeface="+mn-ea"/>
              <a:ea typeface="+mn-ea"/>
            </a:endParaRPr>
          </a:p>
          <a:p>
            <a:pPr algn="l"/>
            <a:r>
              <a:rPr kumimoji="1" lang="ja-JP" altLang="en-US" sz="1200">
                <a:solidFill>
                  <a:schemeClr val="accent1"/>
                </a:solidFill>
                <a:latin typeface="+mn-ea"/>
                <a:ea typeface="+mn-ea"/>
              </a:rPr>
              <a:t>また従業員数ベース、総就業時間ベースの何れかを選択した場合、計画期の途中または実績報告の際にも同様の集計方法を使用してください。</a:t>
            </a:r>
            <a:endParaRPr kumimoji="1" lang="en-US" altLang="ja-JP" sz="1200">
              <a:solidFill>
                <a:schemeClr val="accent1"/>
              </a:solidFill>
              <a:latin typeface="+mn-ea"/>
              <a:ea typeface="+mn-ea"/>
            </a:endParaRPr>
          </a:p>
          <a:p>
            <a:pPr lvl="0" algn="l"/>
            <a:r>
              <a:rPr kumimoji="1" lang="ja-JP" altLang="en-US" sz="1200" b="1">
                <a:solidFill>
                  <a:schemeClr val="accent1"/>
                </a:solidFill>
                <a:latin typeface="+mn-ea"/>
                <a:ea typeface="+mn-ea"/>
              </a:rPr>
              <a:t>＜就業時間換算パートタイム従業員数の考え方＞</a:t>
            </a:r>
            <a:endParaRPr kumimoji="1" lang="en-US" altLang="ja-JP" sz="1200" b="1">
              <a:solidFill>
                <a:schemeClr val="accent1"/>
              </a:solidFill>
              <a:latin typeface="+mn-ea"/>
              <a:ea typeface="+mn-ea"/>
            </a:endParaRPr>
          </a:p>
          <a:p>
            <a:pPr lvl="0" algn="l"/>
            <a:r>
              <a:rPr kumimoji="1" lang="ja-JP" altLang="en-US" sz="1200">
                <a:solidFill>
                  <a:schemeClr val="accent1"/>
                </a:solidFill>
                <a:latin typeface="+mn-ea"/>
                <a:ea typeface="+mn-ea"/>
              </a:rPr>
              <a:t>常用雇用者（企業に常時雇用されている者（期間を定めずに雇用されている者、１か月を超える期間を定めて雇用されている者又は業が主として給与を負担している場合は含み、そうでない場合は除く。他の企業などから派遣されている者（労働者派遣法にいう派遣労働者）は除く。）のうち、１日の所定労働時間が正社員・正職員（一般に「正社員」、「正職員」などと呼ばれている者をいう。以下同じ。）よりも短い者又は１日の所定労働時間が正社員・正職員と同じで１週の所定労働日数が正社員・正職員よりも少ない者のいずれかに該当する者について、全員の１週の就業時間を足し合わせ、正社員・正職員の１人の就業時間で換算した人数。</a:t>
            </a:r>
            <a:endParaRPr kumimoji="1" lang="en-US" altLang="ja-JP" sz="1200">
              <a:solidFill>
                <a:schemeClr val="accent1"/>
              </a:solidFill>
              <a:latin typeface="+mn-ea"/>
              <a:ea typeface="+mn-ea"/>
            </a:endParaRPr>
          </a:p>
        </xdr:txBody>
      </xdr:sp>
      <xdr:cxnSp macro="">
        <xdr:nvCxnSpPr>
          <xdr:cNvPr id="85" name="コネクタ: カギ線 84">
            <a:extLst>
              <a:ext uri="{FF2B5EF4-FFF2-40B4-BE49-F238E27FC236}">
                <a16:creationId xmlns:a16="http://schemas.microsoft.com/office/drawing/2014/main" id="{3A1EF592-3B23-0057-4702-A8EDE4606F81}"/>
              </a:ext>
            </a:extLst>
          </xdr:cNvPr>
          <xdr:cNvCxnSpPr/>
        </xdr:nvCxnSpPr>
        <xdr:spPr>
          <a:xfrm flipH="1" flipV="1">
            <a:off x="9737911" y="8460441"/>
            <a:ext cx="1044000" cy="1404000"/>
          </a:xfrm>
          <a:prstGeom prst="bentConnector3">
            <a:avLst>
              <a:gd name="adj1" fmla="val 128231"/>
            </a:avLst>
          </a:prstGeom>
          <a:ln w="28575">
            <a:solidFill>
              <a:srgbClr val="E26100"/>
            </a:solidFill>
            <a:prstDash val="sysDash"/>
            <a:headEnd type="triangle"/>
            <a:tailEnd type="non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10</xdr:col>
      <xdr:colOff>728382</xdr:colOff>
      <xdr:row>97</xdr:row>
      <xdr:rowOff>67235</xdr:rowOff>
    </xdr:from>
    <xdr:to>
      <xdr:col>16</xdr:col>
      <xdr:colOff>53382</xdr:colOff>
      <xdr:row>99</xdr:row>
      <xdr:rowOff>335647</xdr:rowOff>
    </xdr:to>
    <xdr:sp macro="" textlink="">
      <xdr:nvSpPr>
        <xdr:cNvPr id="87" name="四角形: 角を丸くする 86">
          <a:extLst>
            <a:ext uri="{FF2B5EF4-FFF2-40B4-BE49-F238E27FC236}">
              <a16:creationId xmlns:a16="http://schemas.microsoft.com/office/drawing/2014/main" id="{C9CBB330-9064-4FB4-9C20-39FEB9F6CE67}"/>
            </a:ext>
          </a:extLst>
        </xdr:cNvPr>
        <xdr:cNvSpPr/>
      </xdr:nvSpPr>
      <xdr:spPr>
        <a:xfrm>
          <a:off x="13850470" y="30950647"/>
          <a:ext cx="5040000" cy="1008000"/>
        </a:xfrm>
        <a:prstGeom prst="roundRect">
          <a:avLst>
            <a:gd name="adj" fmla="val 9997"/>
          </a:avLst>
        </a:prstGeom>
        <a:solidFill>
          <a:srgbClr val="FFCEA9"/>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ja-JP" altLang="en-US" sz="1200">
              <a:solidFill>
                <a:sysClr val="windowText" lastClr="000000"/>
              </a:solidFill>
              <a:latin typeface="+mn-ea"/>
              <a:ea typeface="+mn-ea"/>
            </a:rPr>
            <a:t>補助事業に係る従業員、役員がいない場合は、</a:t>
          </a:r>
          <a:r>
            <a:rPr kumimoji="1" lang="en-US" altLang="ja-JP" sz="1200">
              <a:solidFill>
                <a:sysClr val="windowText" lastClr="000000"/>
              </a:solidFill>
              <a:latin typeface="+mn-ea"/>
              <a:ea typeface="+mn-ea"/>
            </a:rPr>
            <a:t>0</a:t>
          </a:r>
          <a:r>
            <a:rPr kumimoji="1" lang="ja-JP" altLang="en-US" sz="1200">
              <a:solidFill>
                <a:sysClr val="windowText" lastClr="000000"/>
              </a:solidFill>
              <a:latin typeface="+mn-ea"/>
              <a:ea typeface="+mn-ea"/>
            </a:rPr>
            <a:t>を入力してください。</a:t>
          </a:r>
          <a:endParaRPr kumimoji="1" lang="en-US" altLang="ja-JP" sz="1200">
            <a:solidFill>
              <a:sysClr val="windowText" lastClr="000000"/>
            </a:solidFill>
            <a:latin typeface="+mn-ea"/>
            <a:ea typeface="+mn-ea"/>
          </a:endParaRPr>
        </a:p>
        <a:p>
          <a:pPr algn="l"/>
          <a:r>
            <a:rPr kumimoji="1" lang="en-US" altLang="ja-JP" sz="1200">
              <a:solidFill>
                <a:sysClr val="windowText" lastClr="000000"/>
              </a:solidFill>
              <a:latin typeface="+mn-ea"/>
              <a:ea typeface="+mn-ea"/>
            </a:rPr>
            <a:t>※2~6</a:t>
          </a:r>
          <a:r>
            <a:rPr kumimoji="1" lang="ja-JP" altLang="en-US" sz="1200">
              <a:solidFill>
                <a:sysClr val="windowText" lastClr="000000"/>
              </a:solidFill>
              <a:latin typeface="+mn-ea"/>
              <a:ea typeface="+mn-ea"/>
            </a:rPr>
            <a:t>拠点目も同様</a:t>
          </a:r>
          <a:endParaRPr kumimoji="1" lang="en-US" altLang="ja-JP" sz="1200">
            <a:solidFill>
              <a:sysClr val="windowText" lastClr="000000"/>
            </a:solidFill>
            <a:latin typeface="+mn-ea"/>
            <a:ea typeface="+mn-ea"/>
          </a:endParaRPr>
        </a:p>
        <a:p>
          <a:pPr algn="l"/>
          <a:r>
            <a:rPr kumimoji="1" lang="en-US" altLang="ja-JP" sz="1200">
              <a:solidFill>
                <a:sysClr val="windowText" lastClr="000000"/>
              </a:solidFill>
              <a:latin typeface="+mn-ea"/>
              <a:ea typeface="+mn-ea"/>
            </a:rPr>
            <a:t>※</a:t>
          </a:r>
          <a:r>
            <a:rPr kumimoji="1" lang="ja-JP" altLang="en-US" sz="1200">
              <a:solidFill>
                <a:sysClr val="windowText" lastClr="000000"/>
              </a:solidFill>
              <a:latin typeface="+mn-ea"/>
              <a:ea typeface="+mn-ea"/>
            </a:rPr>
            <a:t>従業員数が</a:t>
          </a:r>
          <a:r>
            <a:rPr kumimoji="1" lang="en-US" altLang="ja-JP" sz="1200">
              <a:solidFill>
                <a:sysClr val="windowText" lastClr="000000"/>
              </a:solidFill>
              <a:latin typeface="+mn-ea"/>
              <a:ea typeface="+mn-ea"/>
            </a:rPr>
            <a:t>0</a:t>
          </a:r>
          <a:r>
            <a:rPr kumimoji="1" lang="ja-JP" altLang="en-US" sz="1200">
              <a:solidFill>
                <a:sysClr val="windowText" lastClr="000000"/>
              </a:solidFill>
              <a:latin typeface="+mn-ea"/>
              <a:ea typeface="+mn-ea"/>
            </a:rPr>
            <a:t>の場合は、</a:t>
          </a:r>
          <a:r>
            <a:rPr kumimoji="1" lang="en-US" altLang="ja-JP" sz="1200">
              <a:solidFill>
                <a:sysClr val="windowText" lastClr="000000"/>
              </a:solidFill>
              <a:latin typeface="+mn-ea"/>
              <a:ea typeface="+mn-ea"/>
            </a:rPr>
            <a:t>[</a:t>
          </a:r>
          <a:r>
            <a:rPr kumimoji="1" lang="ja-JP" altLang="en-US" sz="1200">
              <a:solidFill>
                <a:sysClr val="windowText" lastClr="000000"/>
              </a:solidFill>
              <a:latin typeface="+mn-ea"/>
              <a:ea typeface="+mn-ea"/>
            </a:rPr>
            <a:t>個別事情対応版</a:t>
          </a:r>
          <a:r>
            <a:rPr kumimoji="1" lang="en-US" altLang="ja-JP" sz="1200">
              <a:solidFill>
                <a:sysClr val="windowText" lastClr="000000"/>
              </a:solidFill>
              <a:latin typeface="+mn-ea"/>
              <a:ea typeface="+mn-ea"/>
            </a:rPr>
            <a:t>]</a:t>
          </a:r>
          <a:r>
            <a:rPr kumimoji="1" lang="ja-JP" altLang="en-US" sz="1200" baseline="30000">
              <a:solidFill>
                <a:sysClr val="windowText" lastClr="000000"/>
              </a:solidFill>
              <a:latin typeface="+mn-ea"/>
              <a:ea typeface="+mn-ea"/>
            </a:rPr>
            <a:t>*</a:t>
          </a:r>
          <a:r>
            <a:rPr kumimoji="1" lang="ja-JP" altLang="en-US" sz="1200">
              <a:solidFill>
                <a:sysClr val="windowText" lastClr="000000"/>
              </a:solidFill>
              <a:latin typeface="+mn-ea"/>
              <a:ea typeface="+mn-ea"/>
            </a:rPr>
            <a:t>を使用ください。</a:t>
          </a:r>
          <a:endParaRPr kumimoji="1" lang="en-US" altLang="ja-JP" sz="1200">
            <a:solidFill>
              <a:sysClr val="windowText" lastClr="000000"/>
            </a:solidFill>
            <a:latin typeface="+mn-ea"/>
            <a:ea typeface="+mn-ea"/>
          </a:endParaRPr>
        </a:p>
        <a:p>
          <a:pPr algn="l"/>
          <a:r>
            <a:rPr kumimoji="1" lang="ja-JP" altLang="en-US" sz="1200">
              <a:solidFill>
                <a:sysClr val="windowText" lastClr="000000"/>
              </a:solidFill>
              <a:latin typeface="+mn-ea"/>
              <a:ea typeface="+mn-ea"/>
            </a:rPr>
            <a:t>　</a:t>
          </a:r>
          <a:r>
            <a:rPr kumimoji="1" lang="ja-JP" altLang="en-US" sz="1200" baseline="30000">
              <a:solidFill>
                <a:sysClr val="windowText" lastClr="000000"/>
              </a:solidFill>
              <a:latin typeface="+mn-ea"/>
              <a:ea typeface="+mn-ea"/>
            </a:rPr>
            <a:t>*</a:t>
          </a:r>
          <a:r>
            <a:rPr kumimoji="1" lang="ja-JP" altLang="en-US" sz="1200">
              <a:solidFill>
                <a:sysClr val="windowText" lastClr="000000"/>
              </a:solidFill>
              <a:latin typeface="+mn-ea"/>
              <a:ea typeface="+mn-ea"/>
            </a:rPr>
            <a:t>選択ガイドシートを参照</a:t>
          </a:r>
        </a:p>
      </xdr:txBody>
    </xdr:sp>
    <xdr:clientData/>
  </xdr:twoCellAnchor>
  <xdr:twoCellAnchor>
    <xdr:from>
      <xdr:col>13</xdr:col>
      <xdr:colOff>470647</xdr:colOff>
      <xdr:row>93</xdr:row>
      <xdr:rowOff>33619</xdr:rowOff>
    </xdr:from>
    <xdr:to>
      <xdr:col>18</xdr:col>
      <xdr:colOff>815788</xdr:colOff>
      <xdr:row>97</xdr:row>
      <xdr:rowOff>6340</xdr:rowOff>
    </xdr:to>
    <xdr:sp macro="" textlink="">
      <xdr:nvSpPr>
        <xdr:cNvPr id="88" name="吹き出し: 角を丸めた四角形 87">
          <a:extLst>
            <a:ext uri="{FF2B5EF4-FFF2-40B4-BE49-F238E27FC236}">
              <a16:creationId xmlns:a16="http://schemas.microsoft.com/office/drawing/2014/main" id="{3DEFA0C9-0AA0-4E91-BE86-3347DCC029D5}"/>
            </a:ext>
          </a:extLst>
        </xdr:cNvPr>
        <xdr:cNvSpPr/>
      </xdr:nvSpPr>
      <xdr:spPr>
        <a:xfrm>
          <a:off x="16450235" y="29706795"/>
          <a:ext cx="4838700" cy="1182957"/>
        </a:xfrm>
        <a:prstGeom prst="wedgeRoundRectCallout">
          <a:avLst>
            <a:gd name="adj1" fmla="val -33073"/>
            <a:gd name="adj2" fmla="val -63444"/>
            <a:gd name="adj3" fmla="val 16667"/>
          </a:avLst>
        </a:prstGeom>
        <a:solidFill>
          <a:srgbClr val="FFCEA9"/>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t"/>
        <a:lstStyle/>
        <a:p>
          <a:pPr algn="l"/>
          <a:r>
            <a:rPr kumimoji="1" lang="en-US" altLang="ja-JP" sz="1200">
              <a:solidFill>
                <a:sysClr val="windowText" lastClr="000000"/>
              </a:solidFill>
              <a:latin typeface="+mn-ea"/>
              <a:ea typeface="+mn-ea"/>
            </a:rPr>
            <a:t>2-8</a:t>
          </a:r>
          <a:r>
            <a:rPr kumimoji="1" lang="ja-JP" altLang="en-US" sz="1200">
              <a:solidFill>
                <a:sysClr val="windowText" lastClr="000000"/>
              </a:solidFill>
              <a:latin typeface="+mn-ea"/>
              <a:ea typeface="+mn-ea"/>
            </a:rPr>
            <a:t>項で選択した集計方法及び</a:t>
          </a:r>
          <a:r>
            <a:rPr kumimoji="1" lang="en-US" altLang="ja-JP" sz="1200">
              <a:solidFill>
                <a:sysClr val="windowText" lastClr="000000"/>
              </a:solidFill>
              <a:latin typeface="+mn-ea"/>
              <a:ea typeface="+mn-ea"/>
            </a:rPr>
            <a:t>4</a:t>
          </a:r>
          <a:r>
            <a:rPr kumimoji="1" lang="ja-JP" altLang="en-US" sz="1200">
              <a:solidFill>
                <a:sysClr val="windowText" lastClr="000000"/>
              </a:solidFill>
              <a:latin typeface="+mn-ea"/>
              <a:ea typeface="+mn-ea"/>
            </a:rPr>
            <a:t>（給与支給総額）</a:t>
          </a:r>
          <a:r>
            <a:rPr kumimoji="1" lang="en-US" altLang="ja-JP" sz="1200">
              <a:solidFill>
                <a:sysClr val="windowText" lastClr="000000"/>
              </a:solidFill>
              <a:latin typeface="+mn-ea"/>
              <a:ea typeface="+mn-ea"/>
            </a:rPr>
            <a:t>~8</a:t>
          </a:r>
          <a:r>
            <a:rPr kumimoji="1" lang="ja-JP" altLang="en-US" sz="1200">
              <a:solidFill>
                <a:sysClr val="windowText" lastClr="000000"/>
              </a:solidFill>
              <a:latin typeface="+mn-ea"/>
              <a:ea typeface="+mn-ea"/>
            </a:rPr>
            <a:t>（役員数）の入力内容に応じて、補助事業１人当たり給与支給総額の年平均上昇率が計算されます。</a:t>
          </a:r>
          <a:endParaRPr kumimoji="1" lang="en-US" altLang="ja-JP" sz="1200">
            <a:solidFill>
              <a:sysClr val="windowText" lastClr="000000"/>
            </a:solidFill>
            <a:latin typeface="+mn-ea"/>
            <a:ea typeface="+mn-ea"/>
          </a:endParaRPr>
        </a:p>
        <a:p>
          <a:pPr algn="l"/>
          <a:r>
            <a:rPr kumimoji="1" lang="ja-JP" altLang="en-US" sz="1200">
              <a:solidFill>
                <a:sysClr val="windowText" lastClr="000000"/>
              </a:solidFill>
              <a:latin typeface="+mn-ea"/>
              <a:ea typeface="+mn-ea"/>
            </a:rPr>
            <a:t>従業員、役員ともに基準率を上回る計画を設定してください。</a:t>
          </a:r>
          <a:endParaRPr kumimoji="1" lang="en-US" altLang="ja-JP" sz="1200">
            <a:solidFill>
              <a:sysClr val="windowText" lastClr="000000"/>
            </a:solidFill>
            <a:latin typeface="+mn-ea"/>
            <a:ea typeface="+mn-ea"/>
          </a:endParaRPr>
        </a:p>
      </xdr:txBody>
    </xdr:sp>
    <xdr:clientData/>
  </xdr:twoCellAnchor>
  <xdr:twoCellAnchor>
    <xdr:from>
      <xdr:col>16</xdr:col>
      <xdr:colOff>112057</xdr:colOff>
      <xdr:row>6</xdr:row>
      <xdr:rowOff>112060</xdr:rowOff>
    </xdr:from>
    <xdr:to>
      <xdr:col>19</xdr:col>
      <xdr:colOff>259498</xdr:colOff>
      <xdr:row>11</xdr:row>
      <xdr:rowOff>185913</xdr:rowOff>
    </xdr:to>
    <xdr:sp macro="" textlink="">
      <xdr:nvSpPr>
        <xdr:cNvPr id="89" name="吹き出し: 角を丸めた四角形 88">
          <a:extLst>
            <a:ext uri="{FF2B5EF4-FFF2-40B4-BE49-F238E27FC236}">
              <a16:creationId xmlns:a16="http://schemas.microsoft.com/office/drawing/2014/main" id="{F84084B7-9BA3-4299-A4DF-BFEC974BC35F}"/>
            </a:ext>
          </a:extLst>
        </xdr:cNvPr>
        <xdr:cNvSpPr/>
      </xdr:nvSpPr>
      <xdr:spPr>
        <a:xfrm>
          <a:off x="18949145" y="1344707"/>
          <a:ext cx="2736000" cy="1116000"/>
        </a:xfrm>
        <a:prstGeom prst="wedgeRoundRectCallout">
          <a:avLst>
            <a:gd name="adj1" fmla="val -55390"/>
            <a:gd name="adj2" fmla="val 48444"/>
            <a:gd name="adj3" fmla="val 16667"/>
          </a:avLst>
        </a:prstGeom>
        <a:solidFill>
          <a:srgbClr val="FFCEA9"/>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ja-JP" altLang="en-US" sz="1200">
              <a:solidFill>
                <a:sysClr val="windowText" lastClr="000000"/>
              </a:solidFill>
              <a:latin typeface="+mn-ea"/>
              <a:ea typeface="+mn-ea"/>
            </a:rPr>
            <a:t>事業開始年度の都合により、事業化報告</a:t>
          </a:r>
          <a:r>
            <a:rPr kumimoji="1" lang="en-US" altLang="ja-JP" sz="1200">
              <a:solidFill>
                <a:sysClr val="windowText" lastClr="000000"/>
              </a:solidFill>
              <a:latin typeface="+mn-ea"/>
              <a:ea typeface="+mn-ea"/>
            </a:rPr>
            <a:t>3</a:t>
          </a:r>
          <a:r>
            <a:rPr kumimoji="1" lang="ja-JP" altLang="en-US" sz="1200">
              <a:solidFill>
                <a:sysClr val="windowText" lastClr="000000"/>
              </a:solidFill>
              <a:latin typeface="+mn-ea"/>
              <a:ea typeface="+mn-ea"/>
            </a:rPr>
            <a:t>年目の入力枠が不足する場合は、</a:t>
          </a:r>
          <a:r>
            <a:rPr kumimoji="1" lang="en-US" altLang="ja-JP" sz="1200">
              <a:solidFill>
                <a:sysClr val="windowText" lastClr="000000"/>
              </a:solidFill>
              <a:latin typeface="+mn-ea"/>
              <a:ea typeface="+mn-ea"/>
            </a:rPr>
            <a:t>[</a:t>
          </a:r>
          <a:r>
            <a:rPr kumimoji="1" lang="ja-JP" altLang="en-US" sz="1200">
              <a:solidFill>
                <a:sysClr val="windowText" lastClr="000000"/>
              </a:solidFill>
              <a:latin typeface="+mn-ea"/>
              <a:ea typeface="+mn-ea"/>
            </a:rPr>
            <a:t>個別事情対応版</a:t>
          </a:r>
          <a:r>
            <a:rPr kumimoji="1" lang="en-US" altLang="ja-JP" sz="1200">
              <a:solidFill>
                <a:sysClr val="windowText" lastClr="000000"/>
              </a:solidFill>
              <a:latin typeface="+mn-ea"/>
              <a:ea typeface="+mn-ea"/>
            </a:rPr>
            <a:t>]*</a:t>
          </a:r>
          <a:r>
            <a:rPr kumimoji="1" lang="ja-JP" altLang="en-US" sz="1200">
              <a:solidFill>
                <a:sysClr val="windowText" lastClr="000000"/>
              </a:solidFill>
              <a:latin typeface="+mn-ea"/>
              <a:ea typeface="+mn-ea"/>
            </a:rPr>
            <a:t>を使用ください。</a:t>
          </a:r>
        </a:p>
        <a:p>
          <a:pPr algn="l"/>
          <a:r>
            <a:rPr kumimoji="1" lang="ja-JP" altLang="en-US" sz="1200">
              <a:solidFill>
                <a:sysClr val="windowText" lastClr="000000"/>
              </a:solidFill>
              <a:latin typeface="+mn-ea"/>
              <a:ea typeface="+mn-ea"/>
            </a:rPr>
            <a:t>　*選択ガイドシートを参照</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44823</xdr:colOff>
      <xdr:row>2</xdr:row>
      <xdr:rowOff>268942</xdr:rowOff>
    </xdr:from>
    <xdr:to>
      <xdr:col>3</xdr:col>
      <xdr:colOff>1217292</xdr:colOff>
      <xdr:row>3</xdr:row>
      <xdr:rowOff>182383</xdr:rowOff>
    </xdr:to>
    <xdr:grpSp>
      <xdr:nvGrpSpPr>
        <xdr:cNvPr id="5" name="グループ化 4">
          <a:extLst>
            <a:ext uri="{FF2B5EF4-FFF2-40B4-BE49-F238E27FC236}">
              <a16:creationId xmlns:a16="http://schemas.microsoft.com/office/drawing/2014/main" id="{20B3A1AA-56D7-4E92-868B-223F703D214C}"/>
            </a:ext>
          </a:extLst>
        </xdr:cNvPr>
        <xdr:cNvGrpSpPr/>
      </xdr:nvGrpSpPr>
      <xdr:grpSpPr>
        <a:xfrm>
          <a:off x="627529" y="549089"/>
          <a:ext cx="2606822" cy="216000"/>
          <a:chOff x="10186146" y="579822"/>
          <a:chExt cx="2606822" cy="216000"/>
        </a:xfrm>
      </xdr:grpSpPr>
      <xdr:sp macro="" textlink="">
        <xdr:nvSpPr>
          <xdr:cNvPr id="6" name="テキスト ボックス 5">
            <a:extLst>
              <a:ext uri="{FF2B5EF4-FFF2-40B4-BE49-F238E27FC236}">
                <a16:creationId xmlns:a16="http://schemas.microsoft.com/office/drawing/2014/main" id="{AE796E09-3F23-8316-91A0-5261B942C475}"/>
              </a:ext>
            </a:extLst>
          </xdr:cNvPr>
          <xdr:cNvSpPr txBox="1"/>
        </xdr:nvSpPr>
        <xdr:spPr>
          <a:xfrm>
            <a:off x="10186146" y="579822"/>
            <a:ext cx="792000" cy="21600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7" name="テキスト ボックス 6">
            <a:extLst>
              <a:ext uri="{FF2B5EF4-FFF2-40B4-BE49-F238E27FC236}">
                <a16:creationId xmlns:a16="http://schemas.microsoft.com/office/drawing/2014/main" id="{D1D008C4-2DE3-830A-DDE3-E29817A5F0AE}"/>
              </a:ext>
            </a:extLst>
          </xdr:cNvPr>
          <xdr:cNvSpPr txBox="1"/>
        </xdr:nvSpPr>
        <xdr:spPr>
          <a:xfrm>
            <a:off x="10992968" y="580804"/>
            <a:ext cx="180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a:t>
            </a:r>
          </a:p>
        </xdr:txBody>
      </xdr:sp>
    </xdr:grpSp>
    <xdr:clientData/>
  </xdr:twoCellAnchor>
  <xdr:twoCellAnchor>
    <xdr:from>
      <xdr:col>8</xdr:col>
      <xdr:colOff>2431676</xdr:colOff>
      <xdr:row>7</xdr:row>
      <xdr:rowOff>201706</xdr:rowOff>
    </xdr:from>
    <xdr:to>
      <xdr:col>8</xdr:col>
      <xdr:colOff>6461435</xdr:colOff>
      <xdr:row>9</xdr:row>
      <xdr:rowOff>160818</xdr:rowOff>
    </xdr:to>
    <xdr:grpSp>
      <xdr:nvGrpSpPr>
        <xdr:cNvPr id="8" name="グループ化 7">
          <a:extLst>
            <a:ext uri="{FF2B5EF4-FFF2-40B4-BE49-F238E27FC236}">
              <a16:creationId xmlns:a16="http://schemas.microsoft.com/office/drawing/2014/main" id="{29ED1C13-92F5-4A33-AA1E-5C3519B588D8}"/>
            </a:ext>
          </a:extLst>
        </xdr:cNvPr>
        <xdr:cNvGrpSpPr/>
      </xdr:nvGrpSpPr>
      <xdr:grpSpPr>
        <a:xfrm>
          <a:off x="13951323" y="1692088"/>
          <a:ext cx="4029759" cy="429759"/>
          <a:chOff x="9429751" y="685800"/>
          <a:chExt cx="4032000" cy="432000"/>
        </a:xfrm>
      </xdr:grpSpPr>
      <xdr:sp macro="" textlink="">
        <xdr:nvSpPr>
          <xdr:cNvPr id="9" name="テキスト ボックス 8">
            <a:extLst>
              <a:ext uri="{FF2B5EF4-FFF2-40B4-BE49-F238E27FC236}">
                <a16:creationId xmlns:a16="http://schemas.microsoft.com/office/drawing/2014/main" id="{8D59C78E-BB38-E07E-EDEF-0852082B73A0}"/>
              </a:ext>
            </a:extLst>
          </xdr:cNvPr>
          <xdr:cNvSpPr txBox="1"/>
        </xdr:nvSpPr>
        <xdr:spPr>
          <a:xfrm>
            <a:off x="10075945" y="775520"/>
            <a:ext cx="1080000" cy="25256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0" name="テキスト ボックス 9">
            <a:extLst>
              <a:ext uri="{FF2B5EF4-FFF2-40B4-BE49-F238E27FC236}">
                <a16:creationId xmlns:a16="http://schemas.microsoft.com/office/drawing/2014/main" id="{1FB7BA64-1907-94D3-DFE2-3272B4B74C7A}"/>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11" name="テキスト ボックス 10">
            <a:extLst>
              <a:ext uri="{FF2B5EF4-FFF2-40B4-BE49-F238E27FC236}">
                <a16:creationId xmlns:a16="http://schemas.microsoft.com/office/drawing/2014/main" id="{F36A45C0-ED28-436F-E39F-AA9C6C030BD9}"/>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12" name="正方形/長方形 11">
            <a:extLst>
              <a:ext uri="{FF2B5EF4-FFF2-40B4-BE49-F238E27FC236}">
                <a16:creationId xmlns:a16="http://schemas.microsoft.com/office/drawing/2014/main" id="{F305E613-8E46-C767-E138-0D420B2C1506}"/>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 name="テキスト ボックス 12">
            <a:extLst>
              <a:ext uri="{FF2B5EF4-FFF2-40B4-BE49-F238E27FC236}">
                <a16:creationId xmlns:a16="http://schemas.microsoft.com/office/drawing/2014/main" id="{991D4F77-0872-649D-AC25-E01624BF36A3}"/>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twoCellAnchor>
    <xdr:from>
      <xdr:col>10</xdr:col>
      <xdr:colOff>369794</xdr:colOff>
      <xdr:row>13</xdr:row>
      <xdr:rowOff>145678</xdr:rowOff>
    </xdr:from>
    <xdr:to>
      <xdr:col>13</xdr:col>
      <xdr:colOff>3064809</xdr:colOff>
      <xdr:row>36</xdr:row>
      <xdr:rowOff>268941</xdr:rowOff>
    </xdr:to>
    <xdr:grpSp>
      <xdr:nvGrpSpPr>
        <xdr:cNvPr id="33" name="グループ化 32">
          <a:extLst>
            <a:ext uri="{FF2B5EF4-FFF2-40B4-BE49-F238E27FC236}">
              <a16:creationId xmlns:a16="http://schemas.microsoft.com/office/drawing/2014/main" id="{3D7A111C-6CBD-0150-F6B5-7A0C4A1B1C96}"/>
            </a:ext>
          </a:extLst>
        </xdr:cNvPr>
        <xdr:cNvGrpSpPr/>
      </xdr:nvGrpSpPr>
      <xdr:grpSpPr>
        <a:xfrm>
          <a:off x="18590559" y="3283325"/>
          <a:ext cx="7905750" cy="8628528"/>
          <a:chOff x="18355235" y="3283325"/>
          <a:chExt cx="7905750" cy="8628528"/>
        </a:xfrm>
      </xdr:grpSpPr>
      <xdr:sp macro="" textlink="">
        <xdr:nvSpPr>
          <xdr:cNvPr id="14" name="四角形: 角を丸くする 13">
            <a:extLst>
              <a:ext uri="{FF2B5EF4-FFF2-40B4-BE49-F238E27FC236}">
                <a16:creationId xmlns:a16="http://schemas.microsoft.com/office/drawing/2014/main" id="{C792146C-2F15-43E4-86EB-AC219740DA67}"/>
              </a:ext>
            </a:extLst>
          </xdr:cNvPr>
          <xdr:cNvSpPr/>
        </xdr:nvSpPr>
        <xdr:spPr>
          <a:xfrm>
            <a:off x="18355235" y="3283325"/>
            <a:ext cx="7905750" cy="8628528"/>
          </a:xfrm>
          <a:prstGeom prst="roundRect">
            <a:avLst>
              <a:gd name="adj" fmla="val 3995"/>
            </a:avLst>
          </a:prstGeom>
          <a:solidFill>
            <a:srgbClr val="FFCEA9"/>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ja-JP" altLang="en-US" sz="1200">
                <a:solidFill>
                  <a:sysClr val="windowText" lastClr="000000"/>
                </a:solidFill>
                <a:latin typeface="+mn-ea"/>
                <a:ea typeface="+mn-ea"/>
              </a:rPr>
              <a:t>事業者</a:t>
            </a:r>
            <a:r>
              <a:rPr kumimoji="1" lang="en-US" altLang="ja-JP" sz="1200">
                <a:solidFill>
                  <a:sysClr val="windowText" lastClr="000000"/>
                </a:solidFill>
                <a:latin typeface="+mn-ea"/>
                <a:ea typeface="+mn-ea"/>
              </a:rPr>
              <a:t>2~10</a:t>
            </a:r>
            <a:r>
              <a:rPr kumimoji="1" lang="ja-JP" altLang="en-US" sz="1200">
                <a:solidFill>
                  <a:sysClr val="windowText" lastClr="000000"/>
                </a:solidFill>
                <a:latin typeface="+mn-ea"/>
                <a:ea typeface="+mn-ea"/>
              </a:rPr>
              <a:t>の入力枠はコンソーシアム形式で申請する場合に入力する項目です。</a:t>
            </a:r>
            <a:endParaRPr kumimoji="1" lang="en-US" altLang="ja-JP" sz="1200">
              <a:solidFill>
                <a:sysClr val="windowText" lastClr="000000"/>
              </a:solidFill>
              <a:latin typeface="+mn-ea"/>
              <a:ea typeface="+mn-ea"/>
            </a:endParaRPr>
          </a:p>
          <a:p>
            <a:pPr algn="l"/>
            <a:r>
              <a:rPr kumimoji="1" lang="ja-JP" altLang="en-US" sz="1200">
                <a:solidFill>
                  <a:sysClr val="windowText" lastClr="000000"/>
                </a:solidFill>
                <a:latin typeface="+mn-ea"/>
                <a:ea typeface="+mn-ea"/>
              </a:rPr>
              <a:t>①申請者情報シートの入力に応じて　　　　　　　</a:t>
            </a:r>
            <a:r>
              <a:rPr kumimoji="1" lang="ja-JP" altLang="en-US" sz="1200" baseline="0">
                <a:solidFill>
                  <a:sysClr val="windowText" lastClr="000000"/>
                </a:solidFill>
                <a:latin typeface="+mn-ea"/>
                <a:ea typeface="+mn-ea"/>
              </a:rPr>
              <a:t> </a:t>
            </a:r>
            <a:r>
              <a:rPr kumimoji="1" lang="ja-JP" altLang="en-US" sz="1200">
                <a:solidFill>
                  <a:sysClr val="windowText" lastClr="000000"/>
                </a:solidFill>
                <a:latin typeface="+mn-ea"/>
                <a:ea typeface="+mn-ea"/>
              </a:rPr>
              <a:t>から　　　　　に変更されます。</a:t>
            </a:r>
            <a:endParaRPr kumimoji="1" lang="en-US" altLang="ja-JP" sz="1200">
              <a:solidFill>
                <a:sysClr val="windowText" lastClr="000000"/>
              </a:solidFill>
              <a:latin typeface="+mn-ea"/>
              <a:ea typeface="+mn-ea"/>
            </a:endParaRPr>
          </a:p>
        </xdr:txBody>
      </xdr:sp>
      <xdr:sp macro="" textlink="">
        <xdr:nvSpPr>
          <xdr:cNvPr id="15" name="テキスト ボックス 14">
            <a:extLst>
              <a:ext uri="{FF2B5EF4-FFF2-40B4-BE49-F238E27FC236}">
                <a16:creationId xmlns:a16="http://schemas.microsoft.com/office/drawing/2014/main" id="{BE545FED-0170-45D6-BD13-D0E86A202519}"/>
              </a:ext>
            </a:extLst>
          </xdr:cNvPr>
          <xdr:cNvSpPr txBox="1"/>
        </xdr:nvSpPr>
        <xdr:spPr>
          <a:xfrm>
            <a:off x="20928106" y="7601647"/>
            <a:ext cx="1079400" cy="249284"/>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20" name="テキスト ボックス 19">
            <a:extLst>
              <a:ext uri="{FF2B5EF4-FFF2-40B4-BE49-F238E27FC236}">
                <a16:creationId xmlns:a16="http://schemas.microsoft.com/office/drawing/2014/main" id="{71B203BC-F8E1-4DF4-94A1-6B167B969E2C}"/>
              </a:ext>
            </a:extLst>
          </xdr:cNvPr>
          <xdr:cNvSpPr txBox="1"/>
        </xdr:nvSpPr>
        <xdr:spPr>
          <a:xfrm>
            <a:off x="22358184" y="7592681"/>
            <a:ext cx="720000" cy="251250"/>
          </a:xfrm>
          <a:prstGeom prst="rect">
            <a:avLst/>
          </a:prstGeom>
          <a:solidFill>
            <a:schemeClr val="accent4">
              <a:lumMod val="20000"/>
              <a:lumOff val="8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grpSp>
    <xdr:clientData/>
  </xdr:twoCellAnchor>
  <xdr:twoCellAnchor>
    <xdr:from>
      <xdr:col>8</xdr:col>
      <xdr:colOff>5345206</xdr:colOff>
      <xdr:row>10</xdr:row>
      <xdr:rowOff>2014</xdr:rowOff>
    </xdr:from>
    <xdr:to>
      <xdr:col>9</xdr:col>
      <xdr:colOff>164206</xdr:colOff>
      <xdr:row>10</xdr:row>
      <xdr:rowOff>218014</xdr:rowOff>
    </xdr:to>
    <xdr:sp macro="" textlink="">
      <xdr:nvSpPr>
        <xdr:cNvPr id="22" name="四角形: 角を丸くする 21">
          <a:extLst>
            <a:ext uri="{FF2B5EF4-FFF2-40B4-BE49-F238E27FC236}">
              <a16:creationId xmlns:a16="http://schemas.microsoft.com/office/drawing/2014/main" id="{A25E3F1B-1605-4A33-8BE9-9C60E65ED086}"/>
            </a:ext>
          </a:extLst>
        </xdr:cNvPr>
        <xdr:cNvSpPr/>
      </xdr:nvSpPr>
      <xdr:spPr>
        <a:xfrm>
          <a:off x="16864853" y="2198367"/>
          <a:ext cx="1296000" cy="216000"/>
        </a:xfrm>
        <a:prstGeom prst="roundRect">
          <a:avLst/>
        </a:prstGeom>
        <a:noFill/>
        <a:ln w="28575">
          <a:solidFill>
            <a:srgbClr val="E261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endParaRPr kumimoji="1" lang="en-US" altLang="ja-JP" sz="1200">
            <a:solidFill>
              <a:sysClr val="windowText" lastClr="000000"/>
            </a:solidFill>
            <a:latin typeface="+mn-ea"/>
            <a:ea typeface="+mn-ea"/>
          </a:endParaRPr>
        </a:p>
      </xdr:txBody>
    </xdr:sp>
    <xdr:clientData/>
  </xdr:twoCellAnchor>
  <xdr:twoCellAnchor>
    <xdr:from>
      <xdr:col>10</xdr:col>
      <xdr:colOff>69036</xdr:colOff>
      <xdr:row>9</xdr:row>
      <xdr:rowOff>89648</xdr:rowOff>
    </xdr:from>
    <xdr:to>
      <xdr:col>10</xdr:col>
      <xdr:colOff>717036</xdr:colOff>
      <xdr:row>10</xdr:row>
      <xdr:rowOff>209842</xdr:rowOff>
    </xdr:to>
    <xdr:sp macro="" textlink="">
      <xdr:nvSpPr>
        <xdr:cNvPr id="23" name="吹き出し: 角を丸めた四角形 22">
          <a:extLst>
            <a:ext uri="{FF2B5EF4-FFF2-40B4-BE49-F238E27FC236}">
              <a16:creationId xmlns:a16="http://schemas.microsoft.com/office/drawing/2014/main" id="{C13AA7A0-F323-478E-93B0-9A4C73834622}"/>
            </a:ext>
          </a:extLst>
        </xdr:cNvPr>
        <xdr:cNvSpPr/>
      </xdr:nvSpPr>
      <xdr:spPr>
        <a:xfrm>
          <a:off x="18289801" y="2050677"/>
          <a:ext cx="648000" cy="355518"/>
        </a:xfrm>
        <a:prstGeom prst="wedgeRoundRectCallout">
          <a:avLst>
            <a:gd name="adj1" fmla="val -64500"/>
            <a:gd name="adj2" fmla="val 30378"/>
            <a:gd name="adj3" fmla="val 16667"/>
          </a:avLst>
        </a:prstGeom>
        <a:solidFill>
          <a:srgbClr val="FFCEA9"/>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ctr"/>
          <a:r>
            <a:rPr kumimoji="1" lang="ja-JP" altLang="en-US" sz="1200" b="1">
              <a:solidFill>
                <a:sysClr val="windowText" lastClr="000000"/>
              </a:solidFill>
              <a:latin typeface="+mn-ea"/>
              <a:ea typeface="+mn-ea"/>
            </a:rPr>
            <a:t>注意</a:t>
          </a:r>
          <a:endParaRPr kumimoji="1" lang="en-US" altLang="ja-JP" sz="1200" b="1">
            <a:solidFill>
              <a:sysClr val="windowText" lastClr="000000"/>
            </a:solidFill>
            <a:latin typeface="+mn-ea"/>
            <a:ea typeface="+mn-ea"/>
          </a:endParaRPr>
        </a:p>
      </xdr:txBody>
    </xdr:sp>
    <xdr:clientData/>
  </xdr:twoCellAnchor>
  <xdr:twoCellAnchor>
    <xdr:from>
      <xdr:col>5</xdr:col>
      <xdr:colOff>78439</xdr:colOff>
      <xdr:row>13</xdr:row>
      <xdr:rowOff>89646</xdr:rowOff>
    </xdr:from>
    <xdr:to>
      <xdr:col>5</xdr:col>
      <xdr:colOff>1518439</xdr:colOff>
      <xdr:row>14</xdr:row>
      <xdr:rowOff>295852</xdr:rowOff>
    </xdr:to>
    <xdr:sp macro="" textlink="">
      <xdr:nvSpPr>
        <xdr:cNvPr id="24" name="吹き出し: 角を丸めた四角形 23">
          <a:extLst>
            <a:ext uri="{FF2B5EF4-FFF2-40B4-BE49-F238E27FC236}">
              <a16:creationId xmlns:a16="http://schemas.microsoft.com/office/drawing/2014/main" id="{A4A6B05D-7D79-4B41-893E-8CB8A3D4E563}"/>
            </a:ext>
          </a:extLst>
        </xdr:cNvPr>
        <xdr:cNvSpPr/>
      </xdr:nvSpPr>
      <xdr:spPr>
        <a:xfrm>
          <a:off x="6387351" y="3227293"/>
          <a:ext cx="1440000" cy="576000"/>
        </a:xfrm>
        <a:prstGeom prst="wedgeRoundRectCallout">
          <a:avLst>
            <a:gd name="adj1" fmla="val -6826"/>
            <a:gd name="adj2" fmla="val -74703"/>
            <a:gd name="adj3" fmla="val 16667"/>
          </a:avLst>
        </a:prstGeom>
        <a:solidFill>
          <a:srgbClr val="FFCEA9"/>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ja-JP" altLang="en-US" sz="1200">
              <a:solidFill>
                <a:sysClr val="windowText" lastClr="000000"/>
              </a:solidFill>
              <a:latin typeface="+mn-ea"/>
              <a:ea typeface="+mn-ea"/>
            </a:rPr>
            <a:t>補助対象外の経費も含まれます。</a:t>
          </a:r>
          <a:endParaRPr kumimoji="1" lang="en-US" altLang="ja-JP" sz="1200">
            <a:solidFill>
              <a:sysClr val="windowText" lastClr="000000"/>
            </a:solidFill>
            <a:latin typeface="+mn-ea"/>
            <a:ea typeface="+mn-ea"/>
          </a:endParaRPr>
        </a:p>
      </xdr:txBody>
    </xdr:sp>
    <xdr:clientData/>
  </xdr:twoCellAnchor>
  <xdr:twoCellAnchor>
    <xdr:from>
      <xdr:col>2</xdr:col>
      <xdr:colOff>44821</xdr:colOff>
      <xdr:row>3</xdr:row>
      <xdr:rowOff>201705</xdr:rowOff>
    </xdr:from>
    <xdr:to>
      <xdr:col>8</xdr:col>
      <xdr:colOff>1347880</xdr:colOff>
      <xdr:row>8</xdr:row>
      <xdr:rowOff>224116</xdr:rowOff>
    </xdr:to>
    <xdr:sp macro="" textlink="">
      <xdr:nvSpPr>
        <xdr:cNvPr id="25" name="四角形: 角を丸くする 24">
          <a:extLst>
            <a:ext uri="{FF2B5EF4-FFF2-40B4-BE49-F238E27FC236}">
              <a16:creationId xmlns:a16="http://schemas.microsoft.com/office/drawing/2014/main" id="{2DC68699-85EC-4C97-A3B8-0A0FFB52F7EE}"/>
            </a:ext>
          </a:extLst>
        </xdr:cNvPr>
        <xdr:cNvSpPr/>
      </xdr:nvSpPr>
      <xdr:spPr>
        <a:xfrm>
          <a:off x="627527" y="784411"/>
          <a:ext cx="12240000" cy="1165411"/>
        </a:xfrm>
        <a:prstGeom prst="roundRect">
          <a:avLst>
            <a:gd name="adj" fmla="val 10898"/>
          </a:avLst>
        </a:prstGeom>
        <a:noFill/>
        <a:ln w="28575">
          <a:solidFill>
            <a:srgbClr val="E261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endParaRPr kumimoji="1" lang="en-US" altLang="ja-JP" sz="1200">
            <a:solidFill>
              <a:sysClr val="windowText" lastClr="000000"/>
            </a:solidFill>
            <a:latin typeface="+mn-ea"/>
            <a:ea typeface="+mn-ea"/>
          </a:endParaRPr>
        </a:p>
      </xdr:txBody>
    </xdr:sp>
    <xdr:clientData/>
  </xdr:twoCellAnchor>
  <xdr:twoCellAnchor>
    <xdr:from>
      <xdr:col>3</xdr:col>
      <xdr:colOff>1210235</xdr:colOff>
      <xdr:row>1</xdr:row>
      <xdr:rowOff>100852</xdr:rowOff>
    </xdr:from>
    <xdr:to>
      <xdr:col>4</xdr:col>
      <xdr:colOff>423882</xdr:colOff>
      <xdr:row>3</xdr:row>
      <xdr:rowOff>52958</xdr:rowOff>
    </xdr:to>
    <xdr:sp macro="" textlink="">
      <xdr:nvSpPr>
        <xdr:cNvPr id="26" name="吹き出し: 角を丸めた四角形 25">
          <a:extLst>
            <a:ext uri="{FF2B5EF4-FFF2-40B4-BE49-F238E27FC236}">
              <a16:creationId xmlns:a16="http://schemas.microsoft.com/office/drawing/2014/main" id="{12FE1404-AEC9-4B84-89F4-95B76C653B44}"/>
            </a:ext>
          </a:extLst>
        </xdr:cNvPr>
        <xdr:cNvSpPr/>
      </xdr:nvSpPr>
      <xdr:spPr>
        <a:xfrm>
          <a:off x="3227294" y="280146"/>
          <a:ext cx="648000" cy="355518"/>
        </a:xfrm>
        <a:prstGeom prst="wedgeRoundRectCallout">
          <a:avLst>
            <a:gd name="adj1" fmla="val -17809"/>
            <a:gd name="adj2" fmla="val 83962"/>
            <a:gd name="adj3" fmla="val 16667"/>
          </a:avLst>
        </a:prstGeom>
        <a:solidFill>
          <a:srgbClr val="FFCEA9"/>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ctr"/>
          <a:r>
            <a:rPr kumimoji="1" lang="ja-JP" altLang="en-US" sz="1200" b="1">
              <a:solidFill>
                <a:sysClr val="windowText" lastClr="000000"/>
              </a:solidFill>
              <a:latin typeface="+mn-ea"/>
              <a:ea typeface="+mn-ea"/>
            </a:rPr>
            <a:t>重要</a:t>
          </a:r>
          <a:endParaRPr kumimoji="1" lang="en-US" altLang="ja-JP" sz="1200" b="1">
            <a:solidFill>
              <a:sysClr val="windowText" lastClr="000000"/>
            </a:solidFill>
            <a:latin typeface="+mn-ea"/>
            <a:ea typeface="+mn-ea"/>
          </a:endParaRPr>
        </a:p>
      </xdr:txBody>
    </xdr:sp>
    <xdr:clientData/>
  </xdr:twoCellAnchor>
  <xdr:twoCellAnchor>
    <xdr:from>
      <xdr:col>7</xdr:col>
      <xdr:colOff>1131794</xdr:colOff>
      <xdr:row>66</xdr:row>
      <xdr:rowOff>112058</xdr:rowOff>
    </xdr:from>
    <xdr:to>
      <xdr:col>8</xdr:col>
      <xdr:colOff>2274882</xdr:colOff>
      <xdr:row>68</xdr:row>
      <xdr:rowOff>82941</xdr:rowOff>
    </xdr:to>
    <xdr:sp macro="" textlink="">
      <xdr:nvSpPr>
        <xdr:cNvPr id="27" name="吹き出し: 角を丸めた四角形 26">
          <a:extLst>
            <a:ext uri="{FF2B5EF4-FFF2-40B4-BE49-F238E27FC236}">
              <a16:creationId xmlns:a16="http://schemas.microsoft.com/office/drawing/2014/main" id="{CAAD33CE-DC15-44BA-9002-B1A5F28B12F4}"/>
            </a:ext>
          </a:extLst>
        </xdr:cNvPr>
        <xdr:cNvSpPr/>
      </xdr:nvSpPr>
      <xdr:spPr>
        <a:xfrm>
          <a:off x="10914529" y="22142823"/>
          <a:ext cx="2880000" cy="576000"/>
        </a:xfrm>
        <a:prstGeom prst="wedgeRoundRectCallout">
          <a:avLst>
            <a:gd name="adj1" fmla="val -33428"/>
            <a:gd name="adj2" fmla="val -68361"/>
            <a:gd name="adj3" fmla="val 16667"/>
          </a:avLst>
        </a:prstGeom>
        <a:solidFill>
          <a:srgbClr val="FFCEA9"/>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en-US" altLang="ja-JP" sz="1200">
              <a:solidFill>
                <a:sysClr val="windowText" lastClr="000000"/>
              </a:solidFill>
              <a:latin typeface="+mn-ea"/>
              <a:ea typeface="+mn-ea"/>
            </a:rPr>
            <a:t>50</a:t>
          </a:r>
          <a:r>
            <a:rPr kumimoji="1" lang="ja-JP" altLang="en-US" sz="1200">
              <a:solidFill>
                <a:sysClr val="windowText" lastClr="000000"/>
              </a:solidFill>
              <a:latin typeface="+mn-ea"/>
              <a:ea typeface="+mn-ea"/>
            </a:rPr>
            <a:t>億円以内、かつ（</a:t>
          </a:r>
          <a:r>
            <a:rPr kumimoji="1" lang="en-US" altLang="ja-JP" sz="1200">
              <a:solidFill>
                <a:sysClr val="windowText" lastClr="000000"/>
              </a:solidFill>
              <a:latin typeface="+mn-ea"/>
              <a:ea typeface="+mn-ea"/>
            </a:rPr>
            <a:t>B</a:t>
          </a:r>
          <a:r>
            <a:rPr kumimoji="1" lang="ja-JP" altLang="en-US" sz="1200">
              <a:solidFill>
                <a:sysClr val="windowText" lastClr="000000"/>
              </a:solidFill>
              <a:latin typeface="+mn-ea"/>
              <a:ea typeface="+mn-ea"/>
            </a:rPr>
            <a:t>）補助対象経費の</a:t>
          </a:r>
          <a:r>
            <a:rPr kumimoji="1" lang="en-US" altLang="ja-JP" sz="1200">
              <a:solidFill>
                <a:sysClr val="windowText" lastClr="000000"/>
              </a:solidFill>
              <a:latin typeface="+mn-ea"/>
              <a:ea typeface="+mn-ea"/>
            </a:rPr>
            <a:t>1/3</a:t>
          </a:r>
          <a:r>
            <a:rPr kumimoji="1" lang="ja-JP" altLang="en-US" sz="1200">
              <a:solidFill>
                <a:sysClr val="windowText" lastClr="000000"/>
              </a:solidFill>
              <a:latin typeface="+mn-ea"/>
              <a:ea typeface="+mn-ea"/>
            </a:rPr>
            <a:t>以内で入力してください。</a:t>
          </a:r>
          <a:endParaRPr kumimoji="1" lang="en-US" altLang="ja-JP" sz="1200">
            <a:solidFill>
              <a:sysClr val="windowText" lastClr="000000"/>
            </a:solidFill>
            <a:latin typeface="+mn-ea"/>
            <a:ea typeface="+mn-ea"/>
          </a:endParaRPr>
        </a:p>
      </xdr:txBody>
    </xdr:sp>
    <xdr:clientData/>
  </xdr:twoCellAnchor>
  <xdr:twoCellAnchor>
    <xdr:from>
      <xdr:col>2</xdr:col>
      <xdr:colOff>1418661</xdr:colOff>
      <xdr:row>9</xdr:row>
      <xdr:rowOff>163605</xdr:rowOff>
    </xdr:from>
    <xdr:to>
      <xdr:col>4</xdr:col>
      <xdr:colOff>403410</xdr:colOff>
      <xdr:row>12</xdr:row>
      <xdr:rowOff>268942</xdr:rowOff>
    </xdr:to>
    <xdr:sp macro="" textlink="">
      <xdr:nvSpPr>
        <xdr:cNvPr id="28" name="吹き出し: 角を丸めた四角形 27">
          <a:extLst>
            <a:ext uri="{FF2B5EF4-FFF2-40B4-BE49-F238E27FC236}">
              <a16:creationId xmlns:a16="http://schemas.microsoft.com/office/drawing/2014/main" id="{0CA4AA91-687D-4763-B1BC-DA6BD9AB9BC2}"/>
            </a:ext>
          </a:extLst>
        </xdr:cNvPr>
        <xdr:cNvSpPr/>
      </xdr:nvSpPr>
      <xdr:spPr>
        <a:xfrm>
          <a:off x="2001367" y="2124634"/>
          <a:ext cx="1853455" cy="822514"/>
        </a:xfrm>
        <a:prstGeom prst="wedgeRoundRectCallout">
          <a:avLst>
            <a:gd name="adj1" fmla="val 35495"/>
            <a:gd name="adj2" fmla="val 75161"/>
            <a:gd name="adj3" fmla="val 16667"/>
          </a:avLst>
        </a:prstGeom>
        <a:solidFill>
          <a:srgbClr val="FFCEA9"/>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ja-JP" altLang="en-US" sz="1200" b="1">
              <a:solidFill>
                <a:sysClr val="windowText" lastClr="000000"/>
              </a:solidFill>
              <a:latin typeface="+mn-ea"/>
              <a:ea typeface="+mn-ea"/>
            </a:rPr>
            <a:t>注意</a:t>
          </a:r>
          <a:endParaRPr kumimoji="1" lang="en-US" altLang="ja-JP" sz="1200" b="1">
            <a:solidFill>
              <a:sysClr val="windowText" lastClr="000000"/>
            </a:solidFill>
            <a:latin typeface="+mn-ea"/>
            <a:ea typeface="+mn-ea"/>
          </a:endParaRPr>
        </a:p>
        <a:p>
          <a:pPr algn="l"/>
          <a:r>
            <a:rPr kumimoji="1" lang="ja-JP" altLang="en-US" sz="1200">
              <a:solidFill>
                <a:sysClr val="windowText" lastClr="000000"/>
              </a:solidFill>
              <a:latin typeface="+mn-ea"/>
              <a:ea typeface="+mn-ea"/>
            </a:rPr>
            <a:t>年毎に事業期間の開始・終了月が異なります。</a:t>
          </a:r>
          <a:endParaRPr kumimoji="1" lang="en-US" altLang="ja-JP" sz="1200">
            <a:solidFill>
              <a:sysClr val="windowText" lastClr="000000"/>
            </a:solidFill>
            <a:latin typeface="+mn-ea"/>
            <a:ea typeface="+mn-ea"/>
          </a:endParaRPr>
        </a:p>
      </xdr:txBody>
    </xdr:sp>
    <xdr:clientData/>
  </xdr:twoCellAnchor>
  <xdr:twoCellAnchor>
    <xdr:from>
      <xdr:col>5</xdr:col>
      <xdr:colOff>145676</xdr:colOff>
      <xdr:row>42</xdr:row>
      <xdr:rowOff>145676</xdr:rowOff>
    </xdr:from>
    <xdr:to>
      <xdr:col>8</xdr:col>
      <xdr:colOff>2840691</xdr:colOff>
      <xdr:row>61</xdr:row>
      <xdr:rowOff>235323</xdr:rowOff>
    </xdr:to>
    <xdr:sp macro="" textlink="">
      <xdr:nvSpPr>
        <xdr:cNvPr id="30" name="四角形: 角を丸くする 29">
          <a:extLst>
            <a:ext uri="{FF2B5EF4-FFF2-40B4-BE49-F238E27FC236}">
              <a16:creationId xmlns:a16="http://schemas.microsoft.com/office/drawing/2014/main" id="{1C960E2A-31CB-5904-7D1B-E23E4988CED7}"/>
            </a:ext>
          </a:extLst>
        </xdr:cNvPr>
        <xdr:cNvSpPr/>
      </xdr:nvSpPr>
      <xdr:spPr>
        <a:xfrm>
          <a:off x="6454588" y="13570323"/>
          <a:ext cx="7905750" cy="6902824"/>
        </a:xfrm>
        <a:prstGeom prst="roundRect">
          <a:avLst>
            <a:gd name="adj" fmla="val 3995"/>
          </a:avLst>
        </a:prstGeom>
        <a:solidFill>
          <a:srgbClr val="FFCEA9"/>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ja-JP" altLang="en-US" sz="1200">
              <a:solidFill>
                <a:sysClr val="windowText" lastClr="000000"/>
              </a:solidFill>
              <a:latin typeface="+mn-ea"/>
              <a:ea typeface="+mn-ea"/>
            </a:rPr>
            <a:t>全事業者</a:t>
          </a:r>
          <a:r>
            <a:rPr kumimoji="1" lang="en-US" altLang="ja-JP" sz="1200">
              <a:solidFill>
                <a:sysClr val="windowText" lastClr="000000"/>
              </a:solidFill>
              <a:latin typeface="+mn-ea"/>
              <a:ea typeface="+mn-ea"/>
            </a:rPr>
            <a:t>(1)~10</a:t>
          </a:r>
          <a:r>
            <a:rPr kumimoji="1" lang="ja-JP" altLang="en-US" sz="1200">
              <a:solidFill>
                <a:sysClr val="windowText" lastClr="000000"/>
              </a:solidFill>
              <a:latin typeface="+mn-ea"/>
              <a:ea typeface="+mn-ea"/>
            </a:rPr>
            <a:t>の経費明細の合計値が表示されます。</a:t>
          </a:r>
          <a:endParaRPr kumimoji="1" lang="en-US" altLang="ja-JP" sz="1200">
            <a:solidFill>
              <a:sysClr val="windowText" lastClr="000000"/>
            </a:solidFill>
            <a:latin typeface="+mn-ea"/>
            <a:ea typeface="+mn-ea"/>
          </a:endParaRPr>
        </a:p>
      </xdr:txBody>
    </xdr:sp>
    <xdr:clientData/>
  </xdr:twoCellAnchor>
  <xdr:twoCellAnchor>
    <xdr:from>
      <xdr:col>8</xdr:col>
      <xdr:colOff>78441</xdr:colOff>
      <xdr:row>13</xdr:row>
      <xdr:rowOff>89646</xdr:rowOff>
    </xdr:from>
    <xdr:to>
      <xdr:col>8</xdr:col>
      <xdr:colOff>3318441</xdr:colOff>
      <xdr:row>14</xdr:row>
      <xdr:rowOff>295852</xdr:rowOff>
    </xdr:to>
    <xdr:sp macro="" textlink="">
      <xdr:nvSpPr>
        <xdr:cNvPr id="34" name="吹き出し: 角を丸めた四角形 33">
          <a:extLst>
            <a:ext uri="{FF2B5EF4-FFF2-40B4-BE49-F238E27FC236}">
              <a16:creationId xmlns:a16="http://schemas.microsoft.com/office/drawing/2014/main" id="{441B13FC-1D0B-43C9-B948-DA6B49D949E2}"/>
            </a:ext>
          </a:extLst>
        </xdr:cNvPr>
        <xdr:cNvSpPr/>
      </xdr:nvSpPr>
      <xdr:spPr>
        <a:xfrm>
          <a:off x="11598088" y="3227293"/>
          <a:ext cx="3240000" cy="576000"/>
        </a:xfrm>
        <a:prstGeom prst="wedgeRoundRectCallout">
          <a:avLst>
            <a:gd name="adj1" fmla="val -32680"/>
            <a:gd name="adj2" fmla="val -69742"/>
            <a:gd name="adj3" fmla="val 16667"/>
          </a:avLst>
        </a:prstGeom>
        <a:solidFill>
          <a:srgbClr val="FFCEA9"/>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en-US" altLang="ja-JP" sz="1200">
              <a:solidFill>
                <a:sysClr val="windowText" lastClr="000000"/>
              </a:solidFill>
              <a:latin typeface="+mn-ea"/>
              <a:ea typeface="+mn-ea"/>
            </a:rPr>
            <a:t>1,000</a:t>
          </a:r>
          <a:r>
            <a:rPr kumimoji="1" lang="ja-JP" altLang="en-US" sz="1200">
              <a:solidFill>
                <a:sysClr val="windowText" lastClr="000000"/>
              </a:solidFill>
              <a:latin typeface="+mn-ea"/>
              <a:ea typeface="+mn-ea"/>
            </a:rPr>
            <a:t>万円以上若しくは下限を</a:t>
          </a:r>
          <a:r>
            <a:rPr kumimoji="1" lang="en-US" altLang="ja-JP" sz="1200">
              <a:solidFill>
                <a:sysClr val="windowText" lastClr="000000"/>
              </a:solidFill>
              <a:latin typeface="+mn-ea"/>
              <a:ea typeface="+mn-ea"/>
            </a:rPr>
            <a:t>100</a:t>
          </a:r>
          <a:r>
            <a:rPr kumimoji="1" lang="ja-JP" altLang="en-US" sz="1200">
              <a:solidFill>
                <a:sysClr val="windowText" lastClr="000000"/>
              </a:solidFill>
              <a:latin typeface="+mn-ea"/>
              <a:ea typeface="+mn-ea"/>
            </a:rPr>
            <a:t>万円として上位</a:t>
          </a:r>
          <a:r>
            <a:rPr kumimoji="1" lang="en-US" altLang="ja-JP" sz="1200">
              <a:solidFill>
                <a:sysClr val="windowText" lastClr="000000"/>
              </a:solidFill>
              <a:latin typeface="+mn-ea"/>
              <a:ea typeface="+mn-ea"/>
            </a:rPr>
            <a:t>10</a:t>
          </a:r>
          <a:r>
            <a:rPr kumimoji="1" lang="ja-JP" altLang="en-US" sz="1200">
              <a:solidFill>
                <a:sysClr val="windowText" lastClr="000000"/>
              </a:solidFill>
              <a:latin typeface="+mn-ea"/>
              <a:ea typeface="+mn-ea"/>
            </a:rPr>
            <a:t>品目程度を入力してください。</a:t>
          </a:r>
          <a:endParaRPr kumimoji="1" lang="en-US" altLang="ja-JP" sz="1200">
            <a:solidFill>
              <a:sysClr val="windowText" lastClr="000000"/>
            </a:solidFill>
            <a:latin typeface="+mn-ea"/>
            <a:ea typeface="+mn-ea"/>
          </a:endParaRPr>
        </a:p>
      </xdr:txBody>
    </xdr:sp>
    <xdr:clientData/>
  </xdr:twoCellAnchor>
  <xdr:twoCellAnchor>
    <xdr:from>
      <xdr:col>7</xdr:col>
      <xdr:colOff>33618</xdr:colOff>
      <xdr:row>13</xdr:row>
      <xdr:rowOff>89646</xdr:rowOff>
    </xdr:from>
    <xdr:to>
      <xdr:col>7</xdr:col>
      <xdr:colOff>1725618</xdr:colOff>
      <xdr:row>18</xdr:row>
      <xdr:rowOff>112675</xdr:rowOff>
    </xdr:to>
    <xdr:sp macro="" textlink="">
      <xdr:nvSpPr>
        <xdr:cNvPr id="35" name="吹き出し: 角を丸めた四角形 34">
          <a:extLst>
            <a:ext uri="{FF2B5EF4-FFF2-40B4-BE49-F238E27FC236}">
              <a16:creationId xmlns:a16="http://schemas.microsoft.com/office/drawing/2014/main" id="{8B831B52-16DE-455B-80AD-7D0A5F044B2E}"/>
            </a:ext>
          </a:extLst>
        </xdr:cNvPr>
        <xdr:cNvSpPr/>
      </xdr:nvSpPr>
      <xdr:spPr>
        <a:xfrm>
          <a:off x="9816353" y="3227293"/>
          <a:ext cx="1692000" cy="1872000"/>
        </a:xfrm>
        <a:prstGeom prst="wedgeRoundRectCallout">
          <a:avLst>
            <a:gd name="adj1" fmla="val -8261"/>
            <a:gd name="adj2" fmla="val -61041"/>
            <a:gd name="adj3" fmla="val 16667"/>
          </a:avLst>
        </a:prstGeom>
        <a:solidFill>
          <a:srgbClr val="FFCEA9"/>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ja-JP" altLang="en-US" sz="1200">
              <a:solidFill>
                <a:sysClr val="windowText" lastClr="000000"/>
              </a:solidFill>
              <a:latin typeface="+mn-ea"/>
              <a:ea typeface="+mn-ea"/>
            </a:rPr>
            <a:t>・</a:t>
          </a:r>
          <a:r>
            <a:rPr kumimoji="1" lang="en-US" altLang="ja-JP" sz="1200">
              <a:solidFill>
                <a:sysClr val="windowText" lastClr="000000"/>
              </a:solidFill>
              <a:latin typeface="+mn-ea"/>
              <a:ea typeface="+mn-ea"/>
            </a:rPr>
            <a:t>50</a:t>
          </a:r>
          <a:r>
            <a:rPr kumimoji="1" lang="ja-JP" altLang="en-US" sz="1200">
              <a:solidFill>
                <a:sysClr val="windowText" lastClr="000000"/>
              </a:solidFill>
              <a:latin typeface="+mn-ea"/>
              <a:ea typeface="+mn-ea"/>
            </a:rPr>
            <a:t>億円以内、かつ（</a:t>
          </a:r>
          <a:r>
            <a:rPr kumimoji="1" lang="en-US" altLang="ja-JP" sz="1200">
              <a:solidFill>
                <a:sysClr val="windowText" lastClr="000000"/>
              </a:solidFill>
              <a:latin typeface="+mn-ea"/>
              <a:ea typeface="+mn-ea"/>
            </a:rPr>
            <a:t>B</a:t>
          </a:r>
          <a:r>
            <a:rPr kumimoji="1" lang="ja-JP" altLang="en-US" sz="1200">
              <a:solidFill>
                <a:sysClr val="windowText" lastClr="000000"/>
              </a:solidFill>
              <a:latin typeface="+mn-ea"/>
              <a:ea typeface="+mn-ea"/>
            </a:rPr>
            <a:t>）補助対象経費の</a:t>
          </a:r>
          <a:r>
            <a:rPr kumimoji="1" lang="en-US" altLang="ja-JP" sz="1200">
              <a:solidFill>
                <a:sysClr val="windowText" lastClr="000000"/>
              </a:solidFill>
              <a:latin typeface="+mn-ea"/>
              <a:ea typeface="+mn-ea"/>
            </a:rPr>
            <a:t>1/3</a:t>
          </a:r>
          <a:r>
            <a:rPr kumimoji="1" lang="ja-JP" altLang="en-US" sz="1200">
              <a:solidFill>
                <a:sysClr val="windowText" lastClr="000000"/>
              </a:solidFill>
              <a:latin typeface="+mn-ea"/>
              <a:ea typeface="+mn-ea"/>
            </a:rPr>
            <a:t>以内が要件です。</a:t>
          </a:r>
          <a:endParaRPr kumimoji="1" lang="en-US" altLang="ja-JP" sz="1200">
            <a:solidFill>
              <a:sysClr val="windowText" lastClr="000000"/>
            </a:solidFill>
            <a:latin typeface="+mn-ea"/>
            <a:ea typeface="+mn-ea"/>
          </a:endParaRPr>
        </a:p>
        <a:p>
          <a:pPr algn="l"/>
          <a:r>
            <a:rPr kumimoji="1" lang="ja-JP" altLang="en-US" sz="1200">
              <a:solidFill>
                <a:sysClr val="windowText" lastClr="000000"/>
              </a:solidFill>
              <a:latin typeface="+mn-ea"/>
              <a:ea typeface="+mn-ea"/>
            </a:rPr>
            <a:t>・補助対象外の申請者（大企業等）は入力不要です。</a:t>
          </a:r>
        </a:p>
      </xdr:txBody>
    </xdr:sp>
    <xdr:clientData/>
  </xdr:twoCellAnchor>
  <xdr:twoCellAnchor>
    <xdr:from>
      <xdr:col>8</xdr:col>
      <xdr:colOff>605116</xdr:colOff>
      <xdr:row>6</xdr:row>
      <xdr:rowOff>224117</xdr:rowOff>
    </xdr:from>
    <xdr:to>
      <xdr:col>8</xdr:col>
      <xdr:colOff>2330823</xdr:colOff>
      <xdr:row>10</xdr:row>
      <xdr:rowOff>93440</xdr:rowOff>
    </xdr:to>
    <xdr:sp macro="" textlink="">
      <xdr:nvSpPr>
        <xdr:cNvPr id="2" name="吹き出し: 角を丸めた四角形 1">
          <a:extLst>
            <a:ext uri="{FF2B5EF4-FFF2-40B4-BE49-F238E27FC236}">
              <a16:creationId xmlns:a16="http://schemas.microsoft.com/office/drawing/2014/main" id="{F9F38779-24B6-4E93-BF5C-31659B347FBB}"/>
            </a:ext>
          </a:extLst>
        </xdr:cNvPr>
        <xdr:cNvSpPr/>
      </xdr:nvSpPr>
      <xdr:spPr>
        <a:xfrm>
          <a:off x="12124763" y="1479176"/>
          <a:ext cx="1725707" cy="810617"/>
        </a:xfrm>
        <a:prstGeom prst="wedgeRoundRectCallout">
          <a:avLst>
            <a:gd name="adj1" fmla="val -33043"/>
            <a:gd name="adj2" fmla="val 68496"/>
            <a:gd name="adj3" fmla="val 16667"/>
          </a:avLst>
        </a:prstGeom>
        <a:solidFill>
          <a:srgbClr val="FFCEA9"/>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ja-JP" altLang="en-US" sz="1200">
              <a:solidFill>
                <a:sysClr val="windowText" lastClr="000000"/>
              </a:solidFill>
              <a:latin typeface="+mn-ea"/>
              <a:ea typeface="+mn-ea"/>
            </a:rPr>
            <a:t>①申請者情報シートで入力した内容が反映されます。</a:t>
          </a:r>
          <a:endParaRPr kumimoji="1" lang="en-US" altLang="ja-JP" sz="1200">
            <a:solidFill>
              <a:sysClr val="windowText" lastClr="000000"/>
            </a:solidFill>
            <a:latin typeface="+mn-ea"/>
            <a:ea typeface="+mn-ea"/>
          </a:endParaRPr>
        </a:p>
      </xdr:txBody>
    </xdr:sp>
    <xdr:clientData/>
  </xdr:twoCellAnchor>
  <xdr:twoCellAnchor>
    <xdr:from>
      <xdr:col>8</xdr:col>
      <xdr:colOff>1480458</xdr:colOff>
      <xdr:row>3</xdr:row>
      <xdr:rowOff>174171</xdr:rowOff>
    </xdr:from>
    <xdr:to>
      <xdr:col>8</xdr:col>
      <xdr:colOff>6319266</xdr:colOff>
      <xdr:row>6</xdr:row>
      <xdr:rowOff>91314</xdr:rowOff>
    </xdr:to>
    <xdr:grpSp>
      <xdr:nvGrpSpPr>
        <xdr:cNvPr id="3" name="グループ化 2">
          <a:extLst>
            <a:ext uri="{FF2B5EF4-FFF2-40B4-BE49-F238E27FC236}">
              <a16:creationId xmlns:a16="http://schemas.microsoft.com/office/drawing/2014/main" id="{9283DAE2-5449-4942-9B95-6E1D808B262E}"/>
            </a:ext>
          </a:extLst>
        </xdr:cNvPr>
        <xdr:cNvGrpSpPr/>
      </xdr:nvGrpSpPr>
      <xdr:grpSpPr>
        <a:xfrm>
          <a:off x="13000105" y="756877"/>
          <a:ext cx="4838808" cy="589496"/>
          <a:chOff x="13260706" y="668655"/>
          <a:chExt cx="4838808" cy="587430"/>
        </a:xfrm>
      </xdr:grpSpPr>
      <xdr:sp macro="" textlink="">
        <xdr:nvSpPr>
          <xdr:cNvPr id="4" name="四角形: 角を丸くする 3">
            <a:extLst>
              <a:ext uri="{FF2B5EF4-FFF2-40B4-BE49-F238E27FC236}">
                <a16:creationId xmlns:a16="http://schemas.microsoft.com/office/drawing/2014/main" id="{2E6B0C03-EC19-D1FD-D24F-641A24DD8D9B}"/>
              </a:ext>
            </a:extLst>
          </xdr:cNvPr>
          <xdr:cNvSpPr/>
        </xdr:nvSpPr>
        <xdr:spPr>
          <a:xfrm>
            <a:off x="13260706" y="668655"/>
            <a:ext cx="4500000" cy="587430"/>
          </a:xfrm>
          <a:prstGeom prst="roundRect">
            <a:avLst/>
          </a:prstGeom>
          <a:solidFill>
            <a:schemeClr val="accent2"/>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ja-JP" altLang="en-US" sz="1200" b="1">
                <a:solidFill>
                  <a:schemeClr val="bg1"/>
                </a:solidFill>
                <a:latin typeface="+mn-ea"/>
                <a:ea typeface="+mn-ea"/>
              </a:rPr>
              <a:t>（コンソーシアム形式で申請する場合）</a:t>
            </a:r>
            <a:endParaRPr kumimoji="1" lang="en-US" altLang="ja-JP" sz="1200" b="1">
              <a:solidFill>
                <a:schemeClr val="bg1"/>
              </a:solidFill>
              <a:latin typeface="+mn-ea"/>
              <a:ea typeface="+mn-ea"/>
            </a:endParaRPr>
          </a:p>
          <a:p>
            <a:pPr algn="l"/>
            <a:r>
              <a:rPr kumimoji="1" lang="ja-JP" altLang="en-US" sz="1200" b="1">
                <a:solidFill>
                  <a:schemeClr val="bg1"/>
                </a:solidFill>
                <a:latin typeface="+mn-ea"/>
                <a:ea typeface="+mn-ea"/>
              </a:rPr>
              <a:t>事業者</a:t>
            </a:r>
            <a:r>
              <a:rPr kumimoji="1" lang="en-US" altLang="ja-JP" sz="1200" b="1">
                <a:solidFill>
                  <a:schemeClr val="bg1"/>
                </a:solidFill>
                <a:latin typeface="+mn-ea"/>
                <a:ea typeface="+mn-ea"/>
              </a:rPr>
              <a:t>2~10</a:t>
            </a:r>
            <a:r>
              <a:rPr kumimoji="1" lang="ja-JP" altLang="en-US" sz="1200" b="1">
                <a:solidFill>
                  <a:schemeClr val="bg1"/>
                </a:solidFill>
                <a:latin typeface="+mn-ea"/>
                <a:ea typeface="+mn-ea"/>
              </a:rPr>
              <a:t>の入力枠が右に続いていますのでご確認ください。</a:t>
            </a:r>
          </a:p>
        </xdr:txBody>
      </xdr:sp>
      <xdr:sp macro="" textlink="">
        <xdr:nvSpPr>
          <xdr:cNvPr id="16" name="矢印: 右 15">
            <a:extLst>
              <a:ext uri="{FF2B5EF4-FFF2-40B4-BE49-F238E27FC236}">
                <a16:creationId xmlns:a16="http://schemas.microsoft.com/office/drawing/2014/main" id="{B7C67D77-5A11-B971-69F4-CC4330B5037E}"/>
              </a:ext>
            </a:extLst>
          </xdr:cNvPr>
          <xdr:cNvSpPr/>
        </xdr:nvSpPr>
        <xdr:spPr>
          <a:xfrm>
            <a:off x="17675134" y="706560"/>
            <a:ext cx="424380" cy="511620"/>
          </a:xfrm>
          <a:prstGeom prst="rightArrow">
            <a:avLst/>
          </a:prstGeom>
          <a:solidFill>
            <a:schemeClr val="accent2"/>
          </a:solidFill>
          <a:ln w="9525">
            <a:no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endParaRPr kumimoji="1" lang="ja-JP" altLang="en-US" sz="1200">
              <a:solidFill>
                <a:sysClr val="windowText" lastClr="000000"/>
              </a:solidFill>
              <a:latin typeface="+mn-ea"/>
              <a:ea typeface="+mn-ea"/>
            </a:endParaRPr>
          </a:p>
        </xdr:txBody>
      </xdr:sp>
    </xdr:grpSp>
    <xdr:clientData/>
  </xdr:twoCellAnchor>
  <xdr:twoCellAnchor>
    <xdr:from>
      <xdr:col>5</xdr:col>
      <xdr:colOff>717175</xdr:colOff>
      <xdr:row>67</xdr:row>
      <xdr:rowOff>67235</xdr:rowOff>
    </xdr:from>
    <xdr:to>
      <xdr:col>7</xdr:col>
      <xdr:colOff>159352</xdr:colOff>
      <xdr:row>69</xdr:row>
      <xdr:rowOff>172588</xdr:rowOff>
    </xdr:to>
    <xdr:sp macro="" textlink="">
      <xdr:nvSpPr>
        <xdr:cNvPr id="18" name="吹き出し: 角を丸めた四角形 17">
          <a:extLst>
            <a:ext uri="{FF2B5EF4-FFF2-40B4-BE49-F238E27FC236}">
              <a16:creationId xmlns:a16="http://schemas.microsoft.com/office/drawing/2014/main" id="{8018ED13-CFA3-43CE-9BBF-4FEA4C1E990D}"/>
            </a:ext>
          </a:extLst>
        </xdr:cNvPr>
        <xdr:cNvSpPr/>
      </xdr:nvSpPr>
      <xdr:spPr>
        <a:xfrm>
          <a:off x="7026087" y="22467794"/>
          <a:ext cx="2916000" cy="576000"/>
        </a:xfrm>
        <a:prstGeom prst="wedgeRoundRectCallout">
          <a:avLst>
            <a:gd name="adj1" fmla="val 35879"/>
            <a:gd name="adj2" fmla="val -70525"/>
            <a:gd name="adj3" fmla="val 16667"/>
          </a:avLst>
        </a:prstGeom>
        <a:solidFill>
          <a:srgbClr val="FFCEA9"/>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36000" rtlCol="0" anchor="ctr"/>
        <a:lstStyle/>
        <a:p>
          <a:pPr algn="l"/>
          <a:r>
            <a:rPr kumimoji="1" lang="en-US" altLang="ja-JP" sz="1200">
              <a:solidFill>
                <a:sysClr val="windowText" lastClr="000000"/>
              </a:solidFill>
              <a:latin typeface="+mn-ea"/>
              <a:ea typeface="+mn-ea"/>
            </a:rPr>
            <a:t>10</a:t>
          </a:r>
          <a:r>
            <a:rPr kumimoji="1" lang="ja-JP" altLang="en-US" sz="1200">
              <a:solidFill>
                <a:sysClr val="windowText" lastClr="000000"/>
              </a:solidFill>
              <a:latin typeface="+mn-ea"/>
              <a:ea typeface="+mn-ea"/>
            </a:rPr>
            <a:t>億円以上（専門家経費・外注費を除く補助対象経費分）を入力してください。</a:t>
          </a:r>
          <a:endParaRPr kumimoji="1" lang="en-US" altLang="ja-JP" sz="12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soumu.go.jp/toukei_toukatsu/index/seido/sangyo/02toukatsu01_03000023.html" TargetMode="External"/><Relationship Id="rId13" Type="http://schemas.openxmlformats.org/officeDocument/2006/relationships/printerSettings" Target="../printerSettings/printerSettings2.bin"/><Relationship Id="rId3" Type="http://schemas.openxmlformats.org/officeDocument/2006/relationships/hyperlink" Target="https://www.soumu.go.jp/toukei_toukatsu/index/seido/sangyo/02toukatsu01_03000023.html" TargetMode="External"/><Relationship Id="rId7" Type="http://schemas.openxmlformats.org/officeDocument/2006/relationships/hyperlink" Target="https://www.soumu.go.jp/toukei_toukatsu/index/seido/sangyo/02toukatsu01_03000023.html" TargetMode="External"/><Relationship Id="rId12" Type="http://schemas.openxmlformats.org/officeDocument/2006/relationships/hyperlink" Target="https://www.e-stat.go.jp/surveyitems/items/386030248" TargetMode="External"/><Relationship Id="rId2" Type="http://schemas.openxmlformats.org/officeDocument/2006/relationships/hyperlink" Target="https://www.biz-partnership.jp/" TargetMode="External"/><Relationship Id="rId1" Type="http://schemas.openxmlformats.org/officeDocument/2006/relationships/hyperlink" Target="https://www.meti.go.jp/policy/sme_chiiki/chiiki_kenin_kigyou/index.html" TargetMode="External"/><Relationship Id="rId6" Type="http://schemas.openxmlformats.org/officeDocument/2006/relationships/hyperlink" Target="https://www.soumu.go.jp/toukei_toukatsu/index/seido/sangyo/02toukatsu01_03000023.html" TargetMode="External"/><Relationship Id="rId11" Type="http://schemas.openxmlformats.org/officeDocument/2006/relationships/hyperlink" Target="https://www.e-stat.go.jp/surveyitems/items/249020026" TargetMode="External"/><Relationship Id="rId5" Type="http://schemas.openxmlformats.org/officeDocument/2006/relationships/hyperlink" Target="https://www.soumu.go.jp/toukei_toukatsu/index/seido/sangyo/02toukatsu01_03000023.html" TargetMode="External"/><Relationship Id="rId10" Type="http://schemas.openxmlformats.org/officeDocument/2006/relationships/hyperlink" Target="https://www.e-stat.go.jp/surveyitems/items/386010197" TargetMode="External"/><Relationship Id="rId4" Type="http://schemas.openxmlformats.org/officeDocument/2006/relationships/hyperlink" Target="https://www.soumu.go.jp/toukei_toukatsu/index/seido/sangyo/02toukatsu01_03000023.html" TargetMode="External"/><Relationship Id="rId9" Type="http://schemas.openxmlformats.org/officeDocument/2006/relationships/hyperlink" Target="https://www.soumu.go.jp/toukei_toukatsu/index/seido/sangyo/02toukatsu01_03000023.html" TargetMode="External"/><Relationship Id="rId1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C82F3E-C1D7-4E0C-AACD-A096E08032B7}">
  <sheetPr codeName="Sheet1"/>
  <dimension ref="A1:E43"/>
  <sheetViews>
    <sheetView showGridLines="0" tabSelected="1" zoomScale="85" zoomScaleNormal="85" workbookViewId="0">
      <selection activeCell="A2" sqref="A2"/>
    </sheetView>
  </sheetViews>
  <sheetFormatPr defaultColWidth="9" defaultRowHeight="18.75" x14ac:dyDescent="0.4"/>
  <cols>
    <col min="1" max="4" width="3.125" customWidth="1"/>
  </cols>
  <sheetData>
    <row r="1" spans="1:4" s="1" customFormat="1" ht="14.45" customHeight="1" x14ac:dyDescent="0.4">
      <c r="A1" s="126" t="s">
        <v>411</v>
      </c>
      <c r="D1" s="3"/>
    </row>
    <row r="2" spans="1:4" s="1" customFormat="1" ht="7.5" customHeight="1" x14ac:dyDescent="0.4">
      <c r="A2" s="50"/>
      <c r="D2" s="3"/>
    </row>
    <row r="3" spans="1:4" s="1" customFormat="1" ht="24" x14ac:dyDescent="0.4">
      <c r="B3" s="86" t="s">
        <v>389</v>
      </c>
      <c r="D3" s="3"/>
    </row>
    <row r="4" spans="1:4" x14ac:dyDescent="0.4">
      <c r="C4" s="1" t="s">
        <v>410</v>
      </c>
    </row>
    <row r="5" spans="1:4" x14ac:dyDescent="0.4">
      <c r="D5" t="s">
        <v>406</v>
      </c>
    </row>
    <row r="6" spans="1:4" x14ac:dyDescent="0.4">
      <c r="D6" t="s">
        <v>407</v>
      </c>
    </row>
    <row r="7" spans="1:4" x14ac:dyDescent="0.4">
      <c r="D7" t="s">
        <v>408</v>
      </c>
    </row>
    <row r="8" spans="1:4" x14ac:dyDescent="0.4">
      <c r="D8" t="s">
        <v>409</v>
      </c>
    </row>
    <row r="10" spans="1:4" x14ac:dyDescent="0.4">
      <c r="C10" t="s">
        <v>390</v>
      </c>
    </row>
    <row r="11" spans="1:4" x14ac:dyDescent="0.4">
      <c r="C11" t="s">
        <v>401</v>
      </c>
    </row>
    <row r="30" spans="3:4" x14ac:dyDescent="0.4">
      <c r="C30" t="s">
        <v>392</v>
      </c>
    </row>
    <row r="31" spans="3:4" x14ac:dyDescent="0.4">
      <c r="D31" t="s">
        <v>393</v>
      </c>
    </row>
    <row r="32" spans="3:4" x14ac:dyDescent="0.4">
      <c r="D32" t="s">
        <v>402</v>
      </c>
    </row>
    <row r="34" spans="3:5" x14ac:dyDescent="0.4">
      <c r="C34" t="s">
        <v>391</v>
      </c>
    </row>
    <row r="35" spans="3:5" x14ac:dyDescent="0.4">
      <c r="D35" t="s">
        <v>394</v>
      </c>
    </row>
    <row r="36" spans="3:5" x14ac:dyDescent="0.4">
      <c r="D36" t="s">
        <v>400</v>
      </c>
    </row>
    <row r="37" spans="3:5" x14ac:dyDescent="0.4">
      <c r="D37" t="s">
        <v>403</v>
      </c>
    </row>
    <row r="38" spans="3:5" x14ac:dyDescent="0.4">
      <c r="E38" t="s">
        <v>395</v>
      </c>
    </row>
    <row r="39" spans="3:5" x14ac:dyDescent="0.4">
      <c r="E39" t="s">
        <v>396</v>
      </c>
    </row>
    <row r="40" spans="3:5" x14ac:dyDescent="0.4">
      <c r="E40" t="s">
        <v>397</v>
      </c>
    </row>
    <row r="41" spans="3:5" x14ac:dyDescent="0.4">
      <c r="E41" t="s">
        <v>398</v>
      </c>
    </row>
    <row r="42" spans="3:5" x14ac:dyDescent="0.4">
      <c r="E42" t="s">
        <v>399</v>
      </c>
    </row>
    <row r="43" spans="3:5" x14ac:dyDescent="0.4">
      <c r="E43" s="182" t="s">
        <v>404</v>
      </c>
    </row>
  </sheetData>
  <phoneticPr fontId="1"/>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28B1C5-C496-4545-B8AB-6FA67B9AE8D2}">
  <sheetPr codeName="Sheet2">
    <tabColor theme="7" tint="0.79998168889431442"/>
    <pageSetUpPr fitToPage="1"/>
  </sheetPr>
  <dimension ref="A1:D47"/>
  <sheetViews>
    <sheetView showGridLines="0" zoomScale="85" zoomScaleNormal="85" workbookViewId="0">
      <selection activeCell="D6" sqref="D6"/>
    </sheetView>
  </sheetViews>
  <sheetFormatPr defaultRowHeight="18.75" x14ac:dyDescent="0.4"/>
  <cols>
    <col min="1" max="1" width="3" customWidth="1"/>
    <col min="2" max="2" width="16.25" customWidth="1"/>
    <col min="3" max="3" width="23.5" bestFit="1" customWidth="1"/>
    <col min="4" max="4" width="87.5" customWidth="1"/>
  </cols>
  <sheetData>
    <row r="1" spans="1:4" s="1" customFormat="1" ht="14.45" customHeight="1" x14ac:dyDescent="0.4">
      <c r="A1" s="126" t="s">
        <v>388</v>
      </c>
      <c r="D1" s="3"/>
    </row>
    <row r="2" spans="1:4" s="1" customFormat="1" ht="7.5" customHeight="1" x14ac:dyDescent="0.4">
      <c r="A2" s="50"/>
      <c r="D2" s="3"/>
    </row>
    <row r="3" spans="1:4" s="1" customFormat="1" ht="24" x14ac:dyDescent="0.4">
      <c r="B3" s="86" t="s">
        <v>300</v>
      </c>
      <c r="D3" s="3"/>
    </row>
    <row r="4" spans="1:4" s="1" customFormat="1" ht="16.149999999999999" customHeight="1" x14ac:dyDescent="0.4">
      <c r="B4" s="162"/>
      <c r="D4" s="3"/>
    </row>
    <row r="6" spans="1:4" ht="29.25" customHeight="1" x14ac:dyDescent="0.4">
      <c r="B6" s="16" t="s">
        <v>384</v>
      </c>
      <c r="C6" s="150"/>
      <c r="D6" s="165"/>
    </row>
    <row r="7" spans="1:4" ht="29.25" customHeight="1" x14ac:dyDescent="0.4">
      <c r="B7" s="16" t="s">
        <v>240</v>
      </c>
      <c r="C7" s="149"/>
      <c r="D7" s="118"/>
    </row>
    <row r="8" spans="1:4" ht="29.25" customHeight="1" x14ac:dyDescent="0.4">
      <c r="B8" s="16" t="s">
        <v>301</v>
      </c>
      <c r="C8" s="149"/>
      <c r="D8" s="118"/>
    </row>
    <row r="9" spans="1:4" ht="29.25" customHeight="1" x14ac:dyDescent="0.4">
      <c r="B9" s="16" t="s">
        <v>241</v>
      </c>
      <c r="C9" s="149"/>
      <c r="D9" s="118"/>
    </row>
    <row r="10" spans="1:4" ht="29.25" customHeight="1" x14ac:dyDescent="0.4">
      <c r="B10" s="16" t="s">
        <v>242</v>
      </c>
      <c r="C10" s="149"/>
      <c r="D10" s="118"/>
    </row>
    <row r="11" spans="1:4" ht="29.25" customHeight="1" x14ac:dyDescent="0.4">
      <c r="B11" s="68" t="s">
        <v>243</v>
      </c>
      <c r="C11" s="69" t="s">
        <v>244</v>
      </c>
      <c r="D11" s="118"/>
    </row>
    <row r="12" spans="1:4" ht="29.25" customHeight="1" x14ac:dyDescent="0.4">
      <c r="B12" s="70"/>
      <c r="C12" s="69" t="s">
        <v>245</v>
      </c>
      <c r="D12" s="118"/>
    </row>
    <row r="13" spans="1:4" ht="29.25" customHeight="1" x14ac:dyDescent="0.4">
      <c r="B13" s="70"/>
      <c r="C13" s="69" t="s">
        <v>246</v>
      </c>
      <c r="D13" s="118"/>
    </row>
    <row r="14" spans="1:4" ht="29.25" customHeight="1" x14ac:dyDescent="0.4">
      <c r="B14" s="70"/>
      <c r="C14" s="69" t="s">
        <v>247</v>
      </c>
      <c r="D14" s="118"/>
    </row>
    <row r="15" spans="1:4" ht="29.25" customHeight="1" x14ac:dyDescent="0.4">
      <c r="B15" s="70"/>
      <c r="C15" s="71" t="s">
        <v>248</v>
      </c>
      <c r="D15" s="118"/>
    </row>
    <row r="16" spans="1:4" ht="29.25" customHeight="1" x14ac:dyDescent="0.4">
      <c r="B16" s="70"/>
      <c r="C16" s="69" t="s">
        <v>249</v>
      </c>
      <c r="D16" s="118"/>
    </row>
    <row r="17" spans="2:4" ht="29.25" customHeight="1" x14ac:dyDescent="0.4">
      <c r="B17" s="72"/>
      <c r="C17" s="69" t="s">
        <v>250</v>
      </c>
      <c r="D17" s="118"/>
    </row>
    <row r="18" spans="2:4" ht="29.25" customHeight="1" x14ac:dyDescent="0.4">
      <c r="B18" s="68" t="s">
        <v>251</v>
      </c>
      <c r="C18" s="69" t="s">
        <v>244</v>
      </c>
      <c r="D18" s="118"/>
    </row>
    <row r="19" spans="2:4" ht="29.25" customHeight="1" x14ac:dyDescent="0.4">
      <c r="B19" s="70"/>
      <c r="C19" s="69" t="s">
        <v>245</v>
      </c>
      <c r="D19" s="118"/>
    </row>
    <row r="20" spans="2:4" ht="29.25" customHeight="1" x14ac:dyDescent="0.4">
      <c r="B20" s="70"/>
      <c r="C20" s="69" t="s">
        <v>246</v>
      </c>
      <c r="D20" s="118"/>
    </row>
    <row r="21" spans="2:4" ht="29.25" customHeight="1" x14ac:dyDescent="0.4">
      <c r="B21" s="70"/>
      <c r="C21" s="69" t="s">
        <v>247</v>
      </c>
      <c r="D21" s="118"/>
    </row>
    <row r="22" spans="2:4" ht="29.25" customHeight="1" x14ac:dyDescent="0.4">
      <c r="B22" s="70"/>
      <c r="C22" s="69" t="s">
        <v>252</v>
      </c>
      <c r="D22" s="118"/>
    </row>
    <row r="23" spans="2:4" ht="29.25" customHeight="1" x14ac:dyDescent="0.4">
      <c r="B23" s="70"/>
      <c r="C23" s="69" t="s">
        <v>249</v>
      </c>
      <c r="D23" s="118"/>
    </row>
    <row r="24" spans="2:4" ht="29.25" customHeight="1" x14ac:dyDescent="0.4">
      <c r="B24" s="72"/>
      <c r="C24" s="69" t="s">
        <v>250</v>
      </c>
      <c r="D24" s="118"/>
    </row>
    <row r="25" spans="2:4" ht="116.25" customHeight="1" x14ac:dyDescent="0.4">
      <c r="B25" s="188" t="s">
        <v>386</v>
      </c>
      <c r="C25" s="189"/>
      <c r="D25" s="190"/>
    </row>
    <row r="26" spans="2:4" ht="29.25" customHeight="1" x14ac:dyDescent="0.4">
      <c r="B26" s="15"/>
      <c r="C26" s="153"/>
      <c r="D26" s="118" t="s">
        <v>359</v>
      </c>
    </row>
    <row r="27" spans="2:4" ht="20.25" x14ac:dyDescent="0.4">
      <c r="B27" s="79" t="s">
        <v>405</v>
      </c>
    </row>
    <row r="29" spans="2:4" x14ac:dyDescent="0.4">
      <c r="B29" s="151" t="s">
        <v>385</v>
      </c>
      <c r="C29" s="148"/>
      <c r="D29" s="149"/>
    </row>
    <row r="30" spans="2:4" ht="29.25" customHeight="1" x14ac:dyDescent="0.4">
      <c r="B30" s="68" t="s">
        <v>368</v>
      </c>
      <c r="C30" s="69" t="s">
        <v>369</v>
      </c>
      <c r="D30" s="118"/>
    </row>
    <row r="31" spans="2:4" ht="29.25" customHeight="1" x14ac:dyDescent="0.4">
      <c r="B31" s="72"/>
      <c r="C31" s="69" t="s">
        <v>370</v>
      </c>
      <c r="D31" s="118"/>
    </row>
    <row r="32" spans="2:4" ht="29.25" customHeight="1" x14ac:dyDescent="0.4">
      <c r="B32" s="68" t="s">
        <v>371</v>
      </c>
      <c r="C32" s="69" t="s">
        <v>369</v>
      </c>
      <c r="D32" s="118"/>
    </row>
    <row r="33" spans="2:4" ht="29.25" customHeight="1" x14ac:dyDescent="0.4">
      <c r="B33" s="72"/>
      <c r="C33" s="69" t="s">
        <v>370</v>
      </c>
      <c r="D33" s="118"/>
    </row>
    <row r="34" spans="2:4" ht="29.25" customHeight="1" x14ac:dyDescent="0.4">
      <c r="B34" s="68" t="s">
        <v>372</v>
      </c>
      <c r="C34" s="69" t="s">
        <v>369</v>
      </c>
      <c r="D34" s="118"/>
    </row>
    <row r="35" spans="2:4" ht="29.25" customHeight="1" x14ac:dyDescent="0.4">
      <c r="B35" s="72"/>
      <c r="C35" s="69" t="s">
        <v>370</v>
      </c>
      <c r="D35" s="118"/>
    </row>
    <row r="36" spans="2:4" ht="29.25" customHeight="1" x14ac:dyDescent="0.4">
      <c r="B36" s="68" t="s">
        <v>373</v>
      </c>
      <c r="C36" s="69" t="s">
        <v>369</v>
      </c>
      <c r="D36" s="118"/>
    </row>
    <row r="37" spans="2:4" ht="29.25" customHeight="1" x14ac:dyDescent="0.4">
      <c r="B37" s="72"/>
      <c r="C37" s="69" t="s">
        <v>370</v>
      </c>
      <c r="D37" s="118"/>
    </row>
    <row r="38" spans="2:4" ht="29.25" customHeight="1" x14ac:dyDescent="0.4">
      <c r="B38" s="68" t="s">
        <v>374</v>
      </c>
      <c r="C38" s="69" t="s">
        <v>369</v>
      </c>
      <c r="D38" s="118"/>
    </row>
    <row r="39" spans="2:4" ht="29.25" customHeight="1" x14ac:dyDescent="0.4">
      <c r="B39" s="72"/>
      <c r="C39" s="69" t="s">
        <v>370</v>
      </c>
      <c r="D39" s="118"/>
    </row>
    <row r="40" spans="2:4" ht="29.25" customHeight="1" x14ac:dyDescent="0.4">
      <c r="B40" s="68" t="s">
        <v>375</v>
      </c>
      <c r="C40" s="69" t="s">
        <v>369</v>
      </c>
      <c r="D40" s="118"/>
    </row>
    <row r="41" spans="2:4" ht="29.25" customHeight="1" x14ac:dyDescent="0.4">
      <c r="B41" s="72"/>
      <c r="C41" s="69" t="s">
        <v>370</v>
      </c>
      <c r="D41" s="118"/>
    </row>
    <row r="42" spans="2:4" ht="29.25" customHeight="1" x14ac:dyDescent="0.4">
      <c r="B42" s="68" t="s">
        <v>376</v>
      </c>
      <c r="C42" s="69" t="s">
        <v>369</v>
      </c>
      <c r="D42" s="118"/>
    </row>
    <row r="43" spans="2:4" ht="29.25" customHeight="1" x14ac:dyDescent="0.4">
      <c r="B43" s="72"/>
      <c r="C43" s="69" t="s">
        <v>370</v>
      </c>
      <c r="D43" s="118"/>
    </row>
    <row r="44" spans="2:4" ht="29.25" customHeight="1" x14ac:dyDescent="0.4">
      <c r="B44" s="68" t="s">
        <v>377</v>
      </c>
      <c r="C44" s="69" t="s">
        <v>369</v>
      </c>
      <c r="D44" s="118"/>
    </row>
    <row r="45" spans="2:4" ht="29.25" customHeight="1" x14ac:dyDescent="0.4">
      <c r="B45" s="72"/>
      <c r="C45" s="69" t="s">
        <v>370</v>
      </c>
      <c r="D45" s="118"/>
    </row>
    <row r="46" spans="2:4" ht="29.25" customHeight="1" x14ac:dyDescent="0.4">
      <c r="B46" s="68" t="s">
        <v>378</v>
      </c>
      <c r="C46" s="69" t="s">
        <v>369</v>
      </c>
      <c r="D46" s="118"/>
    </row>
    <row r="47" spans="2:4" ht="29.25" customHeight="1" x14ac:dyDescent="0.4">
      <c r="B47" s="72"/>
      <c r="C47" s="69" t="s">
        <v>370</v>
      </c>
      <c r="D47" s="118"/>
    </row>
  </sheetData>
  <sheetProtection algorithmName="SHA-512" hashValue="+zy4OceyoGZAjKOyh4f1jwxbR9XTXM5GA1Y+nKnwUC0TNLMw7EkPs9W2/kdkWVVBTve0TGOjRpEwM7eBWCwS8A==" saltValue="TugnYDLxqbKLDTPbiaGhcQ==" spinCount="100000" sheet="1" objects="1" scenarios="1"/>
  <mergeCells count="1">
    <mergeCell ref="B25:D25"/>
  </mergeCells>
  <phoneticPr fontId="1"/>
  <dataValidations count="4">
    <dataValidation type="list" allowBlank="1" showInputMessage="1" showErrorMessage="1" sqref="D26:D27" xr:uid="{5F1A5418-13BB-4DC5-8E44-A5FC6B58BB06}">
      <formula1>"該当する,該当しない"</formula1>
    </dataValidation>
    <dataValidation type="date" operator="greaterThanOrEqual" allowBlank="1" showInputMessage="1" showErrorMessage="1" error="2024年3月1日以降の日付を入力してください。" sqref="D6" xr:uid="{B9E06EDB-6A45-4077-86CE-17AF28E7271A}">
      <formula1>45352</formula1>
    </dataValidation>
    <dataValidation type="textLength" operator="equal" allowBlank="1" showInputMessage="1" showErrorMessage="1" error="法人番号(13桁)を入力してください" sqref="D7 D30 D32 D34 D36 D38 D40 D42 D44 D46" xr:uid="{B5111B2B-7AEF-48D4-A993-62352D67B234}">
      <formula1>13</formula1>
    </dataValidation>
    <dataValidation allowBlank="1" showInputMessage="1" showErrorMessage="1" prompt="ハイフンを除いて入力してください" sqref="D22:D23 D15:D16" xr:uid="{C79EA7DA-9293-42EF-9712-32B6173BE09C}"/>
  </dataValidations>
  <pageMargins left="0.25" right="0.25" top="0.75" bottom="0.75" header="0.3" footer="0.3"/>
  <pageSetup paperSize="9" scale="51" orientation="portrait" horizontalDpi="300"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C6676D-20EC-4D8B-80D8-247FA5883230}">
  <sheetPr>
    <tabColor theme="7" tint="0.79998168889431442"/>
    <pageSetUpPr fitToPage="1"/>
  </sheetPr>
  <dimension ref="A1:R225"/>
  <sheetViews>
    <sheetView showGridLines="0" zoomScale="85" zoomScaleNormal="85" workbookViewId="0">
      <pane xSplit="6" ySplit="13" topLeftCell="G14" activePane="bottomRight" state="frozen"/>
      <selection pane="topRight"/>
      <selection pane="bottomLeft"/>
      <selection pane="bottomRight" activeCell="E10" sqref="E10"/>
    </sheetView>
  </sheetViews>
  <sheetFormatPr defaultColWidth="9" defaultRowHeight="18.75" x14ac:dyDescent="0.4"/>
  <cols>
    <col min="1" max="3" width="3.75" style="1" customWidth="1"/>
    <col min="4" max="4" width="5.5" style="3" bestFit="1" customWidth="1"/>
    <col min="5" max="5" width="74" style="1" customWidth="1"/>
    <col min="6" max="6" width="31.375" style="1" bestFit="1" customWidth="1"/>
    <col min="7" max="16" width="12.5" style="1" customWidth="1"/>
    <col min="17" max="17" width="9" style="1"/>
    <col min="18" max="21" width="12.5" style="1" customWidth="1"/>
    <col min="22" max="16384" width="9" style="1"/>
  </cols>
  <sheetData>
    <row r="1" spans="1:16" ht="14.45" customHeight="1" x14ac:dyDescent="0.4">
      <c r="A1" s="126" t="s">
        <v>411</v>
      </c>
    </row>
    <row r="2" spans="1:16" ht="7.5" customHeight="1" x14ac:dyDescent="0.4">
      <c r="A2" s="50"/>
    </row>
    <row r="3" spans="1:16" ht="24" x14ac:dyDescent="0.4">
      <c r="B3" s="86" t="s">
        <v>322</v>
      </c>
    </row>
    <row r="4" spans="1:16" ht="16.149999999999999" customHeight="1" thickBot="1" x14ac:dyDescent="0.45">
      <c r="B4" s="8"/>
      <c r="C4" s="8"/>
    </row>
    <row r="5" spans="1:16" ht="19.5" thickBot="1" x14ac:dyDescent="0.45">
      <c r="B5" s="8"/>
      <c r="C5" s="183" t="str">
        <f>IF(COUNTIF(G216:G225,"非該当")&gt;0,"要件を満たしていない入力項目が残存しています。最下行の&lt;要件の充足チェック&gt;欄で詳細を確認してください。","")</f>
        <v>要件を満たしていない入力項目が残存しています。最下行の&lt;要件の充足チェック&gt;欄で詳細を確認してください。</v>
      </c>
      <c r="D5" s="163"/>
      <c r="E5" s="163"/>
      <c r="F5" s="164"/>
    </row>
    <row r="6" spans="1:16" ht="16.149999999999999" customHeight="1" x14ac:dyDescent="0.4">
      <c r="B6" s="8"/>
      <c r="J6" s="79"/>
    </row>
    <row r="7" spans="1:16" ht="16.149999999999999" customHeight="1" x14ac:dyDescent="0.4">
      <c r="D7" s="37" t="s">
        <v>0</v>
      </c>
      <c r="E7" s="184" t="s">
        <v>412</v>
      </c>
      <c r="J7" s="79"/>
    </row>
    <row r="8" spans="1:16" ht="16.149999999999999" customHeight="1" x14ac:dyDescent="0.4">
      <c r="D8" s="37" t="s">
        <v>1</v>
      </c>
      <c r="E8" s="185" t="s">
        <v>412</v>
      </c>
      <c r="J8" s="79"/>
    </row>
    <row r="9" spans="1:16" ht="16.149999999999999" customHeight="1" x14ac:dyDescent="0.4">
      <c r="B9" s="8"/>
      <c r="D9" s="37" t="s">
        <v>253</v>
      </c>
      <c r="E9" s="165"/>
    </row>
    <row r="10" spans="1:16" ht="16.149999999999999" customHeight="1" x14ac:dyDescent="0.4">
      <c r="D10" s="37" t="s">
        <v>254</v>
      </c>
      <c r="E10" s="165"/>
      <c r="F10" s="61"/>
      <c r="G10" s="1" t="s">
        <v>258</v>
      </c>
    </row>
    <row r="11" spans="1:16" x14ac:dyDescent="0.4">
      <c r="C11" s="8"/>
      <c r="D11" s="37" t="s">
        <v>367</v>
      </c>
      <c r="G11" s="74" t="s">
        <v>2</v>
      </c>
      <c r="H11" s="74" t="s">
        <v>3</v>
      </c>
      <c r="I11" s="74" t="s">
        <v>4</v>
      </c>
      <c r="J11" s="160" t="s">
        <v>325</v>
      </c>
      <c r="K11" s="160"/>
      <c r="L11" s="160"/>
      <c r="M11" s="160"/>
      <c r="N11" s="160"/>
      <c r="O11" s="160"/>
      <c r="P11" s="160"/>
    </row>
    <row r="12" spans="1:16" x14ac:dyDescent="0.4">
      <c r="B12" s="8"/>
      <c r="D12" s="37" t="s">
        <v>366</v>
      </c>
      <c r="E12" s="166"/>
      <c r="G12" s="161" t="str">
        <f>IF($E$9="","",EDATE(H12,-12))</f>
        <v/>
      </c>
      <c r="H12" s="161" t="str">
        <f>IF($E$9="","",EDATE(I12,-12))</f>
        <v/>
      </c>
      <c r="I12" s="161" t="str">
        <f>IF($E$9="","",$E$9)</f>
        <v/>
      </c>
      <c r="J12" s="161" t="str">
        <f t="shared" ref="J12:P12" si="0">IF($E$9="","",EDATE(I12,12))</f>
        <v/>
      </c>
      <c r="K12" s="161" t="str">
        <f t="shared" si="0"/>
        <v/>
      </c>
      <c r="L12" s="161" t="str">
        <f t="shared" si="0"/>
        <v/>
      </c>
      <c r="M12" s="161" t="str">
        <f t="shared" si="0"/>
        <v/>
      </c>
      <c r="N12" s="161" t="str">
        <f t="shared" si="0"/>
        <v/>
      </c>
      <c r="O12" s="161" t="str">
        <f t="shared" si="0"/>
        <v/>
      </c>
      <c r="P12" s="161" t="str">
        <f t="shared" si="0"/>
        <v/>
      </c>
    </row>
    <row r="13" spans="1:16" x14ac:dyDescent="0.4">
      <c r="D13" s="1"/>
      <c r="E13" s="146" t="s">
        <v>412</v>
      </c>
      <c r="G13" s="137" t="str">
        <f>IFERROR(IF(AND(G12&lt;&gt;"",$E$13=G12),"基準年",IF($E$13&lt;G12,IF(YEAR(G12)-YEAR($E$13)&lt;4,"事業化報告"&amp;YEAR(G12)-YEAR($E$13)&amp;"年目","－"),"")),"")</f>
        <v/>
      </c>
      <c r="H13" s="137" t="str">
        <f t="shared" ref="H13:P13" si="1">IFERROR(IF(AND(H12&lt;&gt;"",$E$13=H12),"基準年",IF($E$13&lt;H12,IF(YEAR(H12)-YEAR($E$13)&lt;4,"事業化報告"&amp;YEAR(H12)-YEAR($E$13)&amp;"年目","－"),"")),"")</f>
        <v/>
      </c>
      <c r="I13" s="137" t="str">
        <f t="shared" si="1"/>
        <v/>
      </c>
      <c r="J13" s="137" t="str">
        <f t="shared" si="1"/>
        <v/>
      </c>
      <c r="K13" s="137" t="str">
        <f t="shared" si="1"/>
        <v/>
      </c>
      <c r="L13" s="137" t="str">
        <f t="shared" si="1"/>
        <v/>
      </c>
      <c r="M13" s="137" t="str">
        <f t="shared" si="1"/>
        <v/>
      </c>
      <c r="N13" s="137" t="str">
        <f t="shared" si="1"/>
        <v/>
      </c>
      <c r="O13" s="137" t="str">
        <f t="shared" si="1"/>
        <v/>
      </c>
      <c r="P13" s="137" t="str">
        <f t="shared" si="1"/>
        <v/>
      </c>
    </row>
    <row r="14" spans="1:16" ht="19.5" x14ac:dyDescent="0.4">
      <c r="B14" s="22" t="s">
        <v>5</v>
      </c>
      <c r="D14" s="1"/>
      <c r="F14" s="32"/>
    </row>
    <row r="15" spans="1:16" x14ac:dyDescent="0.35">
      <c r="B15" s="59">
        <f>MAX($B$14:B14)+1</f>
        <v>1</v>
      </c>
      <c r="C15" s="52" t="s">
        <v>323</v>
      </c>
      <c r="D15" s="30"/>
      <c r="E15" s="31"/>
      <c r="F15" s="31"/>
      <c r="G15" s="11"/>
      <c r="H15" s="11"/>
      <c r="I15" s="11"/>
      <c r="J15" s="11"/>
      <c r="K15" s="11"/>
      <c r="L15" s="11"/>
      <c r="M15" s="11"/>
      <c r="N15" s="11"/>
      <c r="O15" s="11"/>
      <c r="P15" s="11"/>
    </row>
    <row r="16" spans="1:16" ht="29.25" customHeight="1" x14ac:dyDescent="0.4">
      <c r="C16" s="141"/>
      <c r="D16" s="5" t="str">
        <f>MAX($B$15:B16)&amp;"-"&amp;COUNTA($D$15:D15)+1</f>
        <v>1-1</v>
      </c>
      <c r="E16" s="24" t="s">
        <v>6</v>
      </c>
      <c r="F16" s="25"/>
      <c r="G16" s="167"/>
      <c r="H16" s="167"/>
      <c r="I16" s="167"/>
      <c r="J16" s="21"/>
      <c r="K16" s="21"/>
      <c r="L16" s="21"/>
      <c r="M16" s="21"/>
      <c r="N16" s="21"/>
      <c r="O16" s="21"/>
      <c r="P16" s="21"/>
    </row>
    <row r="17" spans="2:16" ht="29.25" customHeight="1" x14ac:dyDescent="0.4">
      <c r="C17" s="9"/>
      <c r="D17" s="5" t="str">
        <f>MAX($B$15:B17)&amp;"-"&amp;COUNTA($D$15:D16)+1</f>
        <v>1-2</v>
      </c>
      <c r="E17" s="138" t="s">
        <v>327</v>
      </c>
      <c r="F17" s="23"/>
      <c r="G17" s="167"/>
      <c r="H17" s="167"/>
      <c r="I17" s="167"/>
      <c r="J17" s="21"/>
      <c r="K17" s="21"/>
      <c r="L17" s="21"/>
      <c r="M17" s="21"/>
      <c r="N17" s="21"/>
      <c r="O17" s="21"/>
      <c r="P17" s="21"/>
    </row>
    <row r="18" spans="2:16" ht="29.25" customHeight="1" x14ac:dyDescent="0.4">
      <c r="C18" s="9"/>
      <c r="D18" s="5" t="str">
        <f>MAX($B$15:B18)&amp;"-"&amp;COUNTA($D$15:D17)+1</f>
        <v>1-3</v>
      </c>
      <c r="E18" s="138" t="s">
        <v>328</v>
      </c>
      <c r="F18" s="23"/>
      <c r="G18" s="167"/>
      <c r="H18" s="167"/>
      <c r="I18" s="167"/>
      <c r="J18" s="21"/>
      <c r="K18" s="21"/>
      <c r="L18" s="21"/>
      <c r="M18" s="21"/>
      <c r="N18" s="21"/>
      <c r="O18" s="21"/>
      <c r="P18" s="21"/>
    </row>
    <row r="19" spans="2:16" ht="29.25" customHeight="1" x14ac:dyDescent="0.4">
      <c r="C19" s="9"/>
      <c r="D19" s="5" t="str">
        <f>MAX($B$15:B19)&amp;"-"&amp;COUNTA($D$15:D18)+1</f>
        <v>1-4</v>
      </c>
      <c r="E19" s="139" t="s">
        <v>329</v>
      </c>
      <c r="F19" s="23"/>
      <c r="G19" s="167"/>
      <c r="H19" s="167"/>
      <c r="I19" s="167"/>
      <c r="J19" s="21"/>
      <c r="K19" s="21"/>
      <c r="L19" s="21"/>
      <c r="M19" s="21"/>
      <c r="N19" s="21"/>
      <c r="O19" s="21"/>
      <c r="P19" s="21"/>
    </row>
    <row r="20" spans="2:16" ht="29.25" customHeight="1" x14ac:dyDescent="0.4">
      <c r="C20" s="9"/>
      <c r="D20" s="5" t="str">
        <f>MAX($B$15:B20)&amp;"-"&amp;COUNTA($D$15:D19)+1</f>
        <v>1-5</v>
      </c>
      <c r="E20" s="139" t="s">
        <v>330</v>
      </c>
      <c r="F20" s="23"/>
      <c r="G20" s="167"/>
      <c r="H20" s="167"/>
      <c r="I20" s="167"/>
      <c r="J20" s="21"/>
      <c r="K20" s="21"/>
      <c r="L20" s="21"/>
      <c r="M20" s="21"/>
      <c r="N20" s="21"/>
      <c r="O20" s="21"/>
      <c r="P20" s="21"/>
    </row>
    <row r="21" spans="2:16" ht="29.25" customHeight="1" x14ac:dyDescent="0.4">
      <c r="C21" s="9"/>
      <c r="D21" s="5" t="str">
        <f>MAX($B$15:B21)&amp;"-"&amp;COUNTA($D$15:D20)+1</f>
        <v>1-6</v>
      </c>
      <c r="E21" s="24" t="s">
        <v>7</v>
      </c>
      <c r="F21" s="25"/>
      <c r="G21" s="167"/>
      <c r="H21" s="167"/>
      <c r="I21" s="167"/>
      <c r="J21" s="21"/>
      <c r="K21" s="21"/>
      <c r="L21" s="21"/>
      <c r="M21" s="21"/>
      <c r="N21" s="21"/>
      <c r="O21" s="21"/>
      <c r="P21" s="21"/>
    </row>
    <row r="22" spans="2:16" ht="29.25" customHeight="1" x14ac:dyDescent="0.4">
      <c r="C22" s="9"/>
      <c r="D22" s="5" t="str">
        <f>MAX($B$15:B22)&amp;"-"&amp;COUNTA($D$15:D21)+1</f>
        <v>1-7</v>
      </c>
      <c r="E22" s="138" t="s">
        <v>331</v>
      </c>
      <c r="F22" s="23"/>
      <c r="G22" s="167"/>
      <c r="H22" s="167"/>
      <c r="I22" s="167"/>
      <c r="J22" s="21"/>
      <c r="K22" s="21"/>
      <c r="L22" s="21"/>
      <c r="M22" s="21"/>
      <c r="N22" s="21"/>
      <c r="O22" s="21"/>
      <c r="P22" s="21"/>
    </row>
    <row r="23" spans="2:16" ht="29.25" customHeight="1" x14ac:dyDescent="0.4">
      <c r="C23" s="9"/>
      <c r="D23" s="5" t="str">
        <f>MAX($B$15:B23)&amp;"-"&amp;COUNTA($D$15:D22)+1</f>
        <v>1-8</v>
      </c>
      <c r="E23" s="138" t="s">
        <v>332</v>
      </c>
      <c r="F23" s="23"/>
      <c r="G23" s="167"/>
      <c r="H23" s="167"/>
      <c r="I23" s="167"/>
      <c r="J23" s="21"/>
      <c r="K23" s="21"/>
      <c r="L23" s="21"/>
      <c r="M23" s="21"/>
      <c r="N23" s="21"/>
      <c r="O23" s="21"/>
      <c r="P23" s="21"/>
    </row>
    <row r="24" spans="2:16" ht="29.25" customHeight="1" x14ac:dyDescent="0.4">
      <c r="C24" s="9"/>
      <c r="D24" s="5" t="str">
        <f>MAX($B$15:B24)&amp;"-"&amp;COUNTA($D$15:D23)+1</f>
        <v>1-9</v>
      </c>
      <c r="E24" s="24" t="s">
        <v>8</v>
      </c>
      <c r="F24" s="25"/>
      <c r="G24" s="12">
        <f>G16-G21</f>
        <v>0</v>
      </c>
      <c r="H24" s="12">
        <f>H16-H21</f>
        <v>0</v>
      </c>
      <c r="I24" s="12">
        <f>I16-I21</f>
        <v>0</v>
      </c>
      <c r="J24" s="21"/>
      <c r="K24" s="21"/>
      <c r="L24" s="21"/>
      <c r="M24" s="21"/>
      <c r="N24" s="21"/>
      <c r="O24" s="21"/>
      <c r="P24" s="21"/>
    </row>
    <row r="25" spans="2:16" x14ac:dyDescent="0.4">
      <c r="D25" s="43"/>
      <c r="E25" s="42"/>
      <c r="F25" s="42"/>
      <c r="G25" s="42"/>
      <c r="H25" s="42"/>
      <c r="I25" s="42"/>
      <c r="J25" s="42"/>
      <c r="K25" s="42"/>
      <c r="L25" s="42"/>
      <c r="M25" s="42"/>
      <c r="N25" s="42"/>
      <c r="O25" s="42"/>
      <c r="P25" s="42"/>
    </row>
    <row r="26" spans="2:16" x14ac:dyDescent="0.35">
      <c r="B26" s="59">
        <f>MAX($B$14:B25)+1</f>
        <v>2</v>
      </c>
      <c r="C26" s="52" t="s">
        <v>324</v>
      </c>
      <c r="D26" s="30"/>
      <c r="E26" s="31"/>
      <c r="F26" s="31"/>
      <c r="G26" s="11"/>
      <c r="H26" s="11"/>
      <c r="I26" s="11"/>
      <c r="J26" s="11"/>
      <c r="K26" s="11"/>
      <c r="L26" s="11"/>
      <c r="M26" s="11"/>
      <c r="N26" s="11"/>
      <c r="O26" s="11"/>
      <c r="P26" s="11"/>
    </row>
    <row r="27" spans="2:16" ht="29.25" customHeight="1" x14ac:dyDescent="0.4">
      <c r="C27" s="42"/>
      <c r="D27" s="5" t="str">
        <f>MAX($B$15:B27)&amp;"-"&amp;COUNTA($D$26:D26)+1</f>
        <v>2-1</v>
      </c>
      <c r="E27" s="24" t="s">
        <v>9</v>
      </c>
      <c r="F27" s="23"/>
      <c r="G27" s="167"/>
      <c r="H27" s="167"/>
      <c r="I27" s="167"/>
      <c r="J27" s="167"/>
      <c r="K27" s="167"/>
      <c r="L27" s="167"/>
      <c r="M27" s="167"/>
      <c r="N27" s="119"/>
      <c r="O27" s="119"/>
      <c r="P27" s="119"/>
    </row>
    <row r="28" spans="2:16" ht="29.25" customHeight="1" x14ac:dyDescent="0.4">
      <c r="D28" s="5" t="str">
        <f>MAX($B$15:B28)&amp;"-"&amp;COUNTA($D$26:D27)+1</f>
        <v>2-2</v>
      </c>
      <c r="E28" s="24" t="s">
        <v>10</v>
      </c>
      <c r="F28" s="23"/>
      <c r="G28" s="167"/>
      <c r="H28" s="167"/>
      <c r="I28" s="167"/>
      <c r="J28" s="167"/>
      <c r="K28" s="167"/>
      <c r="L28" s="167"/>
      <c r="M28" s="167"/>
      <c r="N28" s="119"/>
      <c r="O28" s="119"/>
      <c r="P28" s="119"/>
    </row>
    <row r="29" spans="2:16" ht="29.25" customHeight="1" x14ac:dyDescent="0.4">
      <c r="D29" s="5" t="str">
        <f>MAX($B$15:B29)&amp;"-"&amp;COUNTA($D$26:D28)+1</f>
        <v>2-3</v>
      </c>
      <c r="E29" s="24" t="s">
        <v>11</v>
      </c>
      <c r="F29" s="23"/>
      <c r="G29" s="167"/>
      <c r="H29" s="167"/>
      <c r="I29" s="167"/>
      <c r="J29" s="167"/>
      <c r="K29" s="167"/>
      <c r="L29" s="167"/>
      <c r="M29" s="167"/>
      <c r="N29" s="119"/>
      <c r="O29" s="119"/>
      <c r="P29" s="119"/>
    </row>
    <row r="30" spans="2:16" ht="29.25" customHeight="1" x14ac:dyDescent="0.4">
      <c r="D30" s="5" t="str">
        <f>MAX($B$15:B30)&amp;"-"&amp;COUNTA($D$26:D29)+1</f>
        <v>2-4</v>
      </c>
      <c r="E30" s="24" t="s">
        <v>351</v>
      </c>
      <c r="F30" s="23"/>
      <c r="G30" s="167"/>
      <c r="H30" s="167"/>
      <c r="I30" s="167"/>
      <c r="J30" s="167"/>
      <c r="K30" s="167"/>
      <c r="L30" s="167"/>
      <c r="M30" s="167"/>
      <c r="N30" s="119"/>
      <c r="O30" s="119"/>
      <c r="P30" s="119"/>
    </row>
    <row r="31" spans="2:16" ht="29.25" customHeight="1" x14ac:dyDescent="0.4">
      <c r="C31" s="9"/>
      <c r="D31" s="5" t="str">
        <f>MAX($B$15:B31)&amp;"-"&amp;COUNTA($D$26:D30)+1</f>
        <v>2-5</v>
      </c>
      <c r="E31" s="24" t="s">
        <v>350</v>
      </c>
      <c r="F31" s="23"/>
      <c r="G31" s="167"/>
      <c r="H31" s="167"/>
      <c r="I31" s="167"/>
      <c r="J31" s="167"/>
      <c r="K31" s="167"/>
      <c r="L31" s="167"/>
      <c r="M31" s="167"/>
      <c r="N31" s="119"/>
      <c r="O31" s="119"/>
      <c r="P31" s="119"/>
    </row>
    <row r="32" spans="2:16" ht="29.25" customHeight="1" x14ac:dyDescent="0.4">
      <c r="C32" s="9"/>
      <c r="D32" s="5" t="str">
        <f>MAX($B$15:B32)&amp;"-"&amp;COUNTA($D$26:D31)+1</f>
        <v>2-6</v>
      </c>
      <c r="E32" s="24" t="s">
        <v>12</v>
      </c>
      <c r="F32" s="23"/>
      <c r="G32" s="167"/>
      <c r="H32" s="167"/>
      <c r="I32" s="167"/>
      <c r="J32" s="167"/>
      <c r="K32" s="167"/>
      <c r="L32" s="167"/>
      <c r="M32" s="167"/>
      <c r="N32" s="119"/>
      <c r="O32" s="119"/>
      <c r="P32" s="119"/>
    </row>
    <row r="33" spans="2:18" ht="29.25" customHeight="1" x14ac:dyDescent="0.4">
      <c r="C33" s="9"/>
      <c r="D33" s="7" t="str">
        <f>MAX($B$15:B33)&amp;"-"&amp;COUNTA($D$26:D32)+1</f>
        <v>2-7</v>
      </c>
      <c r="E33" s="142" t="s">
        <v>334</v>
      </c>
      <c r="F33" s="27"/>
      <c r="G33" s="12">
        <f>+G29+G30+G31+G32</f>
        <v>0</v>
      </c>
      <c r="H33" s="13">
        <f>+H29+H30+H31+H32</f>
        <v>0</v>
      </c>
      <c r="I33" s="20">
        <f t="shared" ref="I33:P33" si="2">+I29+I30+I31+I32</f>
        <v>0</v>
      </c>
      <c r="J33" s="13">
        <f t="shared" si="2"/>
        <v>0</v>
      </c>
      <c r="K33" s="13">
        <f t="shared" si="2"/>
        <v>0</v>
      </c>
      <c r="L33" s="13">
        <f t="shared" si="2"/>
        <v>0</v>
      </c>
      <c r="M33" s="13">
        <f t="shared" si="2"/>
        <v>0</v>
      </c>
      <c r="N33" s="13">
        <f t="shared" si="2"/>
        <v>0</v>
      </c>
      <c r="O33" s="13">
        <f t="shared" si="2"/>
        <v>0</v>
      </c>
      <c r="P33" s="13">
        <f t="shared" si="2"/>
        <v>0</v>
      </c>
    </row>
    <row r="34" spans="2:18" ht="29.25" customHeight="1" x14ac:dyDescent="0.4">
      <c r="C34" s="9"/>
      <c r="D34" s="5" t="str">
        <f>MAX($B$15:B34)&amp;"-"&amp;COUNTA($D$26:D33)+1</f>
        <v>2-8</v>
      </c>
      <c r="E34" s="143" t="s">
        <v>387</v>
      </c>
      <c r="F34" s="25" t="s">
        <v>336</v>
      </c>
      <c r="G34" s="169"/>
    </row>
    <row r="35" spans="2:18" ht="29.25" customHeight="1" x14ac:dyDescent="0.4">
      <c r="C35" s="9"/>
      <c r="D35" s="5" t="str">
        <f>MAX($B$15:B35)&amp;"-"&amp;COUNTA($D$26:D34)+1</f>
        <v>2-9</v>
      </c>
      <c r="E35" s="143" t="s">
        <v>356</v>
      </c>
      <c r="F35" s="23" t="s">
        <v>256</v>
      </c>
      <c r="G35" s="167"/>
      <c r="H35" s="119"/>
      <c r="I35" s="168"/>
      <c r="J35" s="119"/>
      <c r="K35" s="119"/>
      <c r="L35" s="119"/>
      <c r="M35" s="119"/>
      <c r="N35" s="119"/>
      <c r="O35" s="119"/>
      <c r="P35" s="119"/>
    </row>
    <row r="36" spans="2:18" ht="29.25" customHeight="1" x14ac:dyDescent="0.4">
      <c r="C36" s="9"/>
      <c r="D36" s="5" t="str">
        <f>MAX($B$15:B36)&amp;"-"&amp;COUNTA($D$26:D35)+1</f>
        <v>2-10</v>
      </c>
      <c r="E36" s="143" t="s">
        <v>223</v>
      </c>
      <c r="F36" s="25" t="s">
        <v>256</v>
      </c>
      <c r="G36" s="167"/>
      <c r="H36" s="119"/>
      <c r="I36" s="168"/>
      <c r="J36" s="119"/>
      <c r="K36" s="119"/>
      <c r="L36" s="119"/>
      <c r="M36" s="119"/>
      <c r="N36" s="119"/>
      <c r="O36" s="119"/>
      <c r="P36" s="119"/>
    </row>
    <row r="37" spans="2:18" ht="29.25" customHeight="1" x14ac:dyDescent="0.4">
      <c r="C37" s="9"/>
      <c r="D37" s="5" t="str">
        <f>MAX($B$15:B37)&amp;"-"&amp;COUNTA($D$26:D36)+1</f>
        <v>2-11</v>
      </c>
      <c r="E37" s="143" t="s">
        <v>333</v>
      </c>
      <c r="F37" s="23" t="s">
        <v>256</v>
      </c>
      <c r="G37" s="167"/>
      <c r="H37" s="119"/>
      <c r="I37" s="168"/>
      <c r="J37" s="119"/>
      <c r="K37" s="119"/>
      <c r="L37" s="119"/>
      <c r="M37" s="119"/>
      <c r="N37" s="119"/>
      <c r="O37" s="119"/>
      <c r="P37" s="119"/>
    </row>
    <row r="38" spans="2:18" ht="29.25" customHeight="1" x14ac:dyDescent="0.4">
      <c r="C38" s="9"/>
      <c r="D38" s="7" t="str">
        <f>MAX($B$15:B38)&amp;"-"&amp;COUNTA($D$26:D37)+1</f>
        <v>2-12</v>
      </c>
      <c r="E38" s="142" t="s">
        <v>343</v>
      </c>
      <c r="F38" s="27"/>
      <c r="G38" s="12" t="str">
        <f t="shared" ref="G38:P38" si="3">IFERROR(+G30/G35,"")</f>
        <v/>
      </c>
      <c r="H38" s="13" t="str">
        <f t="shared" si="3"/>
        <v/>
      </c>
      <c r="I38" s="20" t="str">
        <f t="shared" si="3"/>
        <v/>
      </c>
      <c r="J38" s="13" t="str">
        <f t="shared" si="3"/>
        <v/>
      </c>
      <c r="K38" s="13" t="str">
        <f t="shared" si="3"/>
        <v/>
      </c>
      <c r="L38" s="13" t="str">
        <f t="shared" si="3"/>
        <v/>
      </c>
      <c r="M38" s="13" t="str">
        <f t="shared" si="3"/>
        <v/>
      </c>
      <c r="N38" s="13" t="str">
        <f t="shared" si="3"/>
        <v/>
      </c>
      <c r="O38" s="13" t="str">
        <f t="shared" si="3"/>
        <v/>
      </c>
      <c r="P38" s="13" t="str">
        <f t="shared" si="3"/>
        <v/>
      </c>
    </row>
    <row r="39" spans="2:18" ht="29.25" customHeight="1" x14ac:dyDescent="0.4">
      <c r="C39" s="9"/>
      <c r="D39" s="7" t="str">
        <f>MAX($B$15:B39)&amp;"-"&amp;COUNTA($D$26:D38)+1</f>
        <v>2-13</v>
      </c>
      <c r="E39" s="142" t="s">
        <v>344</v>
      </c>
      <c r="F39" s="28"/>
      <c r="G39" s="12" t="str">
        <f t="shared" ref="G39:P39" si="4">IFERROR(+G30/G36,"")</f>
        <v/>
      </c>
      <c r="H39" s="13" t="str">
        <f t="shared" si="4"/>
        <v/>
      </c>
      <c r="I39" s="20" t="str">
        <f t="shared" si="4"/>
        <v/>
      </c>
      <c r="J39" s="13" t="str">
        <f t="shared" si="4"/>
        <v/>
      </c>
      <c r="K39" s="13" t="str">
        <f t="shared" si="4"/>
        <v/>
      </c>
      <c r="L39" s="13" t="str">
        <f t="shared" si="4"/>
        <v/>
      </c>
      <c r="M39" s="13" t="str">
        <f t="shared" si="4"/>
        <v/>
      </c>
      <c r="N39" s="13" t="str">
        <f t="shared" si="4"/>
        <v/>
      </c>
      <c r="O39" s="13" t="str">
        <f t="shared" si="4"/>
        <v/>
      </c>
      <c r="P39" s="13" t="str">
        <f t="shared" si="4"/>
        <v/>
      </c>
    </row>
    <row r="40" spans="2:18" ht="29.25" customHeight="1" x14ac:dyDescent="0.4">
      <c r="C40" s="9"/>
      <c r="D40" s="7" t="str">
        <f>MAX($B$15:B40)&amp;"-"&amp;COUNTA($D$26:D39)+1</f>
        <v>2-14</v>
      </c>
      <c r="E40" s="142" t="s">
        <v>345</v>
      </c>
      <c r="F40" s="27" t="s">
        <v>259</v>
      </c>
      <c r="G40" s="14"/>
      <c r="H40" s="54" t="str">
        <f t="shared" ref="H40:P41" si="5">IFERROR((H38-G38)/G38,"")</f>
        <v/>
      </c>
      <c r="I40" s="55" t="str">
        <f t="shared" si="5"/>
        <v/>
      </c>
      <c r="J40" s="54" t="str">
        <f t="shared" si="5"/>
        <v/>
      </c>
      <c r="K40" s="54" t="str">
        <f t="shared" si="5"/>
        <v/>
      </c>
      <c r="L40" s="54" t="str">
        <f t="shared" si="5"/>
        <v/>
      </c>
      <c r="M40" s="54" t="str">
        <f t="shared" si="5"/>
        <v/>
      </c>
      <c r="N40" s="54" t="str">
        <f t="shared" si="5"/>
        <v/>
      </c>
      <c r="O40" s="54" t="str">
        <f t="shared" si="5"/>
        <v/>
      </c>
      <c r="P40" s="54" t="str">
        <f t="shared" si="5"/>
        <v/>
      </c>
    </row>
    <row r="41" spans="2:18" ht="29.25" customHeight="1" x14ac:dyDescent="0.4">
      <c r="C41" s="9"/>
      <c r="D41" s="7" t="str">
        <f>MAX($B$15:B41)&amp;"-"&amp;COUNTA($D$26:D40)+1</f>
        <v>2-15</v>
      </c>
      <c r="E41" s="142" t="s">
        <v>346</v>
      </c>
      <c r="F41" s="28" t="s">
        <v>352</v>
      </c>
      <c r="G41" s="14"/>
      <c r="H41" s="54" t="str">
        <f t="shared" si="5"/>
        <v/>
      </c>
      <c r="I41" s="55" t="str">
        <f t="shared" si="5"/>
        <v/>
      </c>
      <c r="J41" s="54" t="str">
        <f t="shared" si="5"/>
        <v/>
      </c>
      <c r="K41" s="54" t="str">
        <f t="shared" si="5"/>
        <v/>
      </c>
      <c r="L41" s="54" t="str">
        <f t="shared" si="5"/>
        <v/>
      </c>
      <c r="M41" s="54" t="str">
        <f t="shared" si="5"/>
        <v/>
      </c>
      <c r="N41" s="54" t="str">
        <f t="shared" si="5"/>
        <v/>
      </c>
      <c r="O41" s="54" t="str">
        <f t="shared" si="5"/>
        <v/>
      </c>
      <c r="P41" s="54" t="str">
        <f t="shared" si="5"/>
        <v/>
      </c>
    </row>
    <row r="42" spans="2:18" ht="29.25" customHeight="1" x14ac:dyDescent="0.4">
      <c r="C42" s="9"/>
      <c r="D42" s="7" t="str">
        <f>MAX($B$15:B42)&amp;"-"&amp;COUNTA($D$26:D41)+1</f>
        <v>2-16</v>
      </c>
      <c r="E42" s="142" t="s">
        <v>347</v>
      </c>
      <c r="F42" s="27"/>
      <c r="G42" s="82" t="str">
        <f t="shared" ref="G42" si="6">IFERROR(+G31/G37,"")</f>
        <v/>
      </c>
      <c r="H42" s="83" t="str">
        <f>IFERROR(+H31/H37,"")</f>
        <v/>
      </c>
      <c r="I42" s="84" t="str">
        <f>IFERROR(+I31/I37,"")</f>
        <v/>
      </c>
      <c r="J42" s="83" t="str">
        <f>IFERROR(+J31/J37,"")</f>
        <v/>
      </c>
      <c r="K42" s="83" t="str">
        <f t="shared" ref="K42:P42" si="7">IFERROR(+K31/K37,"")</f>
        <v/>
      </c>
      <c r="L42" s="83" t="str">
        <f t="shared" si="7"/>
        <v/>
      </c>
      <c r="M42" s="83" t="str">
        <f t="shared" si="7"/>
        <v/>
      </c>
      <c r="N42" s="83" t="str">
        <f t="shared" si="7"/>
        <v/>
      </c>
      <c r="O42" s="83" t="str">
        <f t="shared" si="7"/>
        <v/>
      </c>
      <c r="P42" s="13" t="str">
        <f t="shared" si="7"/>
        <v/>
      </c>
    </row>
    <row r="43" spans="2:18" ht="29.25" customHeight="1" x14ac:dyDescent="0.4">
      <c r="C43" s="9"/>
      <c r="D43" s="7" t="str">
        <f>MAX($B$15:B43)&amp;"-"&amp;COUNTA($D$26:D42)+1</f>
        <v>2-17</v>
      </c>
      <c r="E43" s="142" t="s">
        <v>348</v>
      </c>
      <c r="F43" s="27" t="s">
        <v>259</v>
      </c>
      <c r="G43" s="14"/>
      <c r="H43" s="54" t="str">
        <f>IFERROR((H42-G42)/G42,"")</f>
        <v/>
      </c>
      <c r="I43" s="55" t="str">
        <f>IFERROR((I42-H42)/H42,"")</f>
        <v/>
      </c>
      <c r="J43" s="54" t="str">
        <f>IFERROR((J42-I42)/I42,"")</f>
        <v/>
      </c>
      <c r="K43" s="54" t="str">
        <f t="shared" ref="K43:P43" si="8">IFERROR((K42-J42)/J42,"")</f>
        <v/>
      </c>
      <c r="L43" s="54" t="str">
        <f t="shared" si="8"/>
        <v/>
      </c>
      <c r="M43" s="54" t="str">
        <f t="shared" si="8"/>
        <v/>
      </c>
      <c r="N43" s="54" t="str">
        <f t="shared" si="8"/>
        <v/>
      </c>
      <c r="O43" s="54" t="str">
        <f t="shared" si="8"/>
        <v/>
      </c>
      <c r="P43" s="54" t="str">
        <f t="shared" si="8"/>
        <v/>
      </c>
    </row>
    <row r="44" spans="2:18" ht="29.25" customHeight="1" x14ac:dyDescent="0.4">
      <c r="C44" s="9"/>
      <c r="D44" s="140" t="str">
        <f>MAX($B$15:B44)&amp;"-"&amp;COUNTA($D$26:D43)+1</f>
        <v>2-18</v>
      </c>
      <c r="E44" s="142" t="s">
        <v>357</v>
      </c>
      <c r="F44" s="27"/>
      <c r="G44" s="12" t="str">
        <f>IFERROR(+G33/(G35+G37),"")</f>
        <v/>
      </c>
      <c r="H44" s="13" t="str">
        <f t="shared" ref="H44" si="9">IFERROR(+H33/(H35+H37),"")</f>
        <v/>
      </c>
      <c r="I44" s="20" t="str">
        <f>IFERROR(+I33/(I35+I37),"")</f>
        <v/>
      </c>
      <c r="J44" s="13" t="str">
        <f t="shared" ref="J44:P44" si="10">IFERROR(+J33/(J35+J37),"")</f>
        <v/>
      </c>
      <c r="K44" s="13" t="str">
        <f t="shared" si="10"/>
        <v/>
      </c>
      <c r="L44" s="13" t="str">
        <f t="shared" si="10"/>
        <v/>
      </c>
      <c r="M44" s="13" t="str">
        <f t="shared" si="10"/>
        <v/>
      </c>
      <c r="N44" s="13" t="str">
        <f t="shared" si="10"/>
        <v/>
      </c>
      <c r="O44" s="13" t="str">
        <f t="shared" si="10"/>
        <v/>
      </c>
      <c r="P44" s="13" t="str">
        <f t="shared" si="10"/>
        <v/>
      </c>
    </row>
    <row r="45" spans="2:18" ht="29.25" customHeight="1" x14ac:dyDescent="0.4">
      <c r="C45" s="9"/>
      <c r="D45" s="7" t="str">
        <f>MAX($B$15:B45)&amp;"-"&amp;COUNTA($D$26:D44)+1</f>
        <v>2-19</v>
      </c>
      <c r="E45" s="142" t="s">
        <v>358</v>
      </c>
      <c r="F45" s="28"/>
      <c r="G45" s="12" t="str">
        <f t="shared" ref="G45:H45" si="11">IFERROR(+G33/(G36+G37),"")</f>
        <v/>
      </c>
      <c r="H45" s="13" t="str">
        <f t="shared" si="11"/>
        <v/>
      </c>
      <c r="I45" s="20" t="str">
        <f>IFERROR(+I33/(I36+I37),"")</f>
        <v/>
      </c>
      <c r="J45" s="13" t="str">
        <f t="shared" ref="J45:P45" si="12">IFERROR(+J33/(J36+J37),"")</f>
        <v/>
      </c>
      <c r="K45" s="13" t="str">
        <f t="shared" si="12"/>
        <v/>
      </c>
      <c r="L45" s="13" t="str">
        <f t="shared" si="12"/>
        <v/>
      </c>
      <c r="M45" s="13" t="str">
        <f t="shared" si="12"/>
        <v/>
      </c>
      <c r="N45" s="13" t="str">
        <f t="shared" si="12"/>
        <v/>
      </c>
      <c r="O45" s="13" t="str">
        <f t="shared" si="12"/>
        <v/>
      </c>
      <c r="P45" s="13" t="str">
        <f t="shared" si="12"/>
        <v/>
      </c>
    </row>
    <row r="46" spans="2:18" x14ac:dyDescent="0.4">
      <c r="D46" s="43"/>
      <c r="E46" s="42"/>
      <c r="F46" s="42"/>
      <c r="G46" s="42"/>
      <c r="H46" s="42"/>
      <c r="I46" s="42"/>
      <c r="J46" s="42"/>
      <c r="K46" s="42"/>
      <c r="L46" s="42"/>
      <c r="M46" s="42"/>
      <c r="N46" s="42"/>
      <c r="O46" s="42"/>
      <c r="P46" s="42"/>
    </row>
    <row r="47" spans="2:18" x14ac:dyDescent="0.35">
      <c r="B47" s="59">
        <f>MAX($B$14:B46)+1</f>
        <v>3</v>
      </c>
      <c r="C47" s="52" t="s">
        <v>13</v>
      </c>
      <c r="D47" s="30"/>
      <c r="E47" s="31"/>
      <c r="F47" s="31"/>
      <c r="G47" s="11"/>
      <c r="H47" s="11"/>
      <c r="I47" s="11"/>
      <c r="J47" s="11"/>
      <c r="K47" s="11"/>
      <c r="L47" s="11"/>
      <c r="M47" s="11"/>
      <c r="N47" s="11"/>
      <c r="O47" s="11"/>
      <c r="P47" s="11"/>
    </row>
    <row r="48" spans="2:18" ht="29.25" customHeight="1" x14ac:dyDescent="0.4">
      <c r="C48" s="42"/>
      <c r="D48" s="5" t="str">
        <f>MAX($B$15:B48)&amp;"-"&amp;COUNTA($D$47:D47)+1</f>
        <v>3-1</v>
      </c>
      <c r="E48" s="24" t="s">
        <v>14</v>
      </c>
      <c r="F48" s="23" t="s">
        <v>335</v>
      </c>
      <c r="G48" s="167"/>
      <c r="H48" s="119"/>
      <c r="I48" s="168"/>
      <c r="J48" s="21"/>
      <c r="K48" s="21"/>
      <c r="L48" s="21"/>
      <c r="M48" s="21"/>
      <c r="N48" s="21"/>
      <c r="O48" s="21"/>
      <c r="P48" s="21"/>
      <c r="Q48" s="75" t="s">
        <v>339</v>
      </c>
      <c r="R48" s="75"/>
    </row>
    <row r="49" spans="2:18" ht="29.25" customHeight="1" x14ac:dyDescent="0.4">
      <c r="D49" s="5" t="str">
        <f>MAX($B$15:B49)&amp;"-"&amp;COUNTA($D$47:D48)+1</f>
        <v>3-2</v>
      </c>
      <c r="E49" s="24" t="s">
        <v>16</v>
      </c>
      <c r="F49" s="23"/>
      <c r="G49" s="167"/>
      <c r="H49" s="119"/>
      <c r="I49" s="168"/>
      <c r="J49" s="21"/>
      <c r="K49" s="21"/>
      <c r="M49" s="21"/>
      <c r="N49" s="21"/>
      <c r="O49" s="21"/>
      <c r="P49" s="21"/>
    </row>
    <row r="50" spans="2:18" ht="29.25" customHeight="1" x14ac:dyDescent="0.4">
      <c r="D50" s="5" t="str">
        <f>MAX($B$15:B50)&amp;"-"&amp;COUNTA($D$47:D49)+1</f>
        <v>3-3</v>
      </c>
      <c r="E50" s="24" t="s">
        <v>17</v>
      </c>
      <c r="F50" s="23" t="s">
        <v>15</v>
      </c>
      <c r="G50" s="167"/>
      <c r="H50" s="119"/>
      <c r="I50" s="168"/>
      <c r="J50" s="21"/>
      <c r="K50" s="21"/>
      <c r="L50" s="21"/>
      <c r="M50" s="21"/>
      <c r="N50" s="21"/>
      <c r="O50" s="21"/>
      <c r="P50" s="21"/>
      <c r="Q50" s="75" t="s">
        <v>340</v>
      </c>
      <c r="R50" s="75"/>
    </row>
    <row r="51" spans="2:18" ht="29.25" customHeight="1" x14ac:dyDescent="0.4">
      <c r="D51" s="5" t="str">
        <f>MAX($B$15:B51)&amp;"-"&amp;COUNTA($D$47:D50)+1</f>
        <v>3-4</v>
      </c>
      <c r="E51" s="24" t="s">
        <v>18</v>
      </c>
      <c r="F51" s="23" t="s">
        <v>15</v>
      </c>
      <c r="G51" s="167"/>
      <c r="H51" s="119"/>
      <c r="I51" s="168"/>
      <c r="J51" s="21"/>
      <c r="K51" s="21"/>
      <c r="L51" s="21"/>
      <c r="M51" s="21"/>
      <c r="N51" s="21"/>
      <c r="O51" s="21"/>
      <c r="P51" s="21"/>
      <c r="Q51" s="75" t="s">
        <v>341</v>
      </c>
    </row>
    <row r="52" spans="2:18" x14ac:dyDescent="0.4">
      <c r="E52" s="6"/>
      <c r="F52" s="6"/>
    </row>
    <row r="53" spans="2:18" x14ac:dyDescent="0.35">
      <c r="B53" s="59">
        <f>MAX($B$14:B52)+1</f>
        <v>4</v>
      </c>
      <c r="C53" s="51" t="s">
        <v>22</v>
      </c>
    </row>
    <row r="54" spans="2:18" ht="29.25" customHeight="1" x14ac:dyDescent="0.4">
      <c r="C54" s="42"/>
      <c r="D54" s="5" t="str">
        <f>MAX($B$15:B54)&amp;"-"&amp;COUNTA($D$53:D53)+1</f>
        <v>4-1</v>
      </c>
      <c r="E54" s="24" t="s">
        <v>23</v>
      </c>
      <c r="F54" s="23" t="s">
        <v>24</v>
      </c>
      <c r="G54" s="170"/>
      <c r="H54" s="127" t="s">
        <v>260</v>
      </c>
    </row>
    <row r="55" spans="2:18" ht="29.25" customHeight="1" x14ac:dyDescent="0.4">
      <c r="D55" s="5" t="str">
        <f>MAX($B$15:B55)&amp;"-"&amp;COUNTA($D$53:D54)+1</f>
        <v>4-2</v>
      </c>
      <c r="E55" s="24" t="s">
        <v>25</v>
      </c>
      <c r="F55" s="23" t="s">
        <v>24</v>
      </c>
      <c r="G55" s="170"/>
      <c r="H55" s="127" t="s">
        <v>261</v>
      </c>
    </row>
    <row r="56" spans="2:18" ht="29.25" customHeight="1" x14ac:dyDescent="0.4">
      <c r="D56" s="5" t="str">
        <f>MAX($B$15:B56)&amp;"-"&amp;COUNTA($D$53:D55)+1</f>
        <v>4-3</v>
      </c>
      <c r="E56" s="31" t="s">
        <v>196</v>
      </c>
      <c r="F56" s="23" t="s">
        <v>24</v>
      </c>
      <c r="G56" s="171"/>
    </row>
    <row r="57" spans="2:18" ht="29.25" customHeight="1" x14ac:dyDescent="0.4">
      <c r="D57" s="5" t="str">
        <f>MAX($B$15:B57)&amp;"-"&amp;COUNTA($D$53:D56)+1</f>
        <v>4-4</v>
      </c>
      <c r="E57" s="31" t="s">
        <v>197</v>
      </c>
      <c r="F57" s="23" t="s">
        <v>24</v>
      </c>
      <c r="G57" s="171"/>
    </row>
    <row r="58" spans="2:18" x14ac:dyDescent="0.4">
      <c r="E58" s="75" t="s">
        <v>271</v>
      </c>
      <c r="F58" s="6"/>
      <c r="G58" s="6"/>
      <c r="H58" s="6"/>
    </row>
    <row r="59" spans="2:18" x14ac:dyDescent="0.4">
      <c r="E59" s="6"/>
      <c r="F59" s="6"/>
    </row>
    <row r="60" spans="2:18" ht="19.5" x14ac:dyDescent="0.4">
      <c r="B60" s="22" t="s">
        <v>228</v>
      </c>
      <c r="D60" s="1"/>
    </row>
    <row r="61" spans="2:18" x14ac:dyDescent="0.35">
      <c r="B61" s="59">
        <f>MAX($B$14:B60)+1</f>
        <v>5</v>
      </c>
      <c r="C61" s="51" t="s">
        <v>233</v>
      </c>
      <c r="D61" s="4"/>
      <c r="E61" s="6"/>
      <c r="F61" s="6"/>
    </row>
    <row r="62" spans="2:18" x14ac:dyDescent="0.4">
      <c r="B62" s="59"/>
      <c r="C62" s="152" t="s">
        <v>382</v>
      </c>
      <c r="D62" s="4"/>
      <c r="E62" s="6"/>
      <c r="F62" s="6"/>
    </row>
    <row r="63" spans="2:18" x14ac:dyDescent="0.4">
      <c r="B63" s="59"/>
      <c r="C63" s="152" t="s">
        <v>383</v>
      </c>
      <c r="D63" s="4"/>
      <c r="E63" s="6"/>
      <c r="F63" s="6"/>
    </row>
    <row r="64" spans="2:18" ht="29.25" customHeight="1" x14ac:dyDescent="0.4">
      <c r="C64" s="42"/>
      <c r="D64" s="5" t="str">
        <f>MAX($B$15:B64)&amp;"-"&amp;COUNTA($D$61:D61)+1</f>
        <v>5-1</v>
      </c>
      <c r="E64" s="24" t="s">
        <v>9</v>
      </c>
      <c r="F64" s="23"/>
      <c r="G64" s="167"/>
      <c r="H64" s="119"/>
      <c r="I64" s="168"/>
      <c r="J64" s="119"/>
      <c r="K64" s="119"/>
      <c r="L64" s="119"/>
      <c r="M64" s="119"/>
      <c r="N64" s="119"/>
      <c r="O64" s="119"/>
      <c r="P64" s="119"/>
    </row>
    <row r="65" spans="3:16" ht="29.25" customHeight="1" x14ac:dyDescent="0.4">
      <c r="D65" s="5" t="str">
        <f>MAX($B$15:B65)&amp;"-"&amp;COUNTA($D$61:D64)+1</f>
        <v>5-2</v>
      </c>
      <c r="E65" s="24" t="s">
        <v>10</v>
      </c>
      <c r="F65" s="23"/>
      <c r="G65" s="167"/>
      <c r="H65" s="119"/>
      <c r="I65" s="168"/>
      <c r="J65" s="119"/>
      <c r="K65" s="119"/>
      <c r="L65" s="119"/>
      <c r="M65" s="119"/>
      <c r="N65" s="119"/>
      <c r="O65" s="119"/>
      <c r="P65" s="119"/>
    </row>
    <row r="66" spans="3:16" ht="29.25" customHeight="1" x14ac:dyDescent="0.4">
      <c r="D66" s="5" t="str">
        <f>MAX($B$15:B66)&amp;"-"&amp;COUNTA($D$61:D65)+1</f>
        <v>5-3</v>
      </c>
      <c r="E66" s="24" t="s">
        <v>11</v>
      </c>
      <c r="F66" s="23"/>
      <c r="G66" s="167"/>
      <c r="H66" s="119"/>
      <c r="I66" s="168"/>
      <c r="J66" s="119"/>
      <c r="K66" s="119"/>
      <c r="L66" s="119"/>
      <c r="M66" s="119"/>
      <c r="N66" s="119"/>
      <c r="O66" s="119"/>
      <c r="P66" s="119"/>
    </row>
    <row r="67" spans="3:16" ht="29.25" customHeight="1" x14ac:dyDescent="0.4">
      <c r="C67" s="9"/>
      <c r="D67" s="7" t="str">
        <f>MAX($B$15:B67)&amp;"-"&amp;COUNTA($D$61:D66)+1</f>
        <v>5-4</v>
      </c>
      <c r="E67" s="26" t="s">
        <v>351</v>
      </c>
      <c r="F67" s="27"/>
      <c r="G67" s="82">
        <f>+G96+G115+G134+G153+G172+G191</f>
        <v>0</v>
      </c>
      <c r="H67" s="83">
        <f t="shared" ref="H67:P68" si="13">+H96+H115+H134+H153+H172+H191</f>
        <v>0</v>
      </c>
      <c r="I67" s="84">
        <f t="shared" si="13"/>
        <v>0</v>
      </c>
      <c r="J67" s="83">
        <f t="shared" si="13"/>
        <v>0</v>
      </c>
      <c r="K67" s="83">
        <f t="shared" si="13"/>
        <v>0</v>
      </c>
      <c r="L67" s="83">
        <f t="shared" si="13"/>
        <v>0</v>
      </c>
      <c r="M67" s="83">
        <f t="shared" si="13"/>
        <v>0</v>
      </c>
      <c r="N67" s="83">
        <f t="shared" si="13"/>
        <v>0</v>
      </c>
      <c r="O67" s="83">
        <f t="shared" si="13"/>
        <v>0</v>
      </c>
      <c r="P67" s="83">
        <f t="shared" si="13"/>
        <v>0</v>
      </c>
    </row>
    <row r="68" spans="3:16" ht="29.25" customHeight="1" x14ac:dyDescent="0.4">
      <c r="C68" s="9"/>
      <c r="D68" s="7" t="str">
        <f>MAX($B$15:B68)&amp;"-"&amp;COUNTA($D$61:D67)+1</f>
        <v>5-5</v>
      </c>
      <c r="E68" s="26" t="s">
        <v>350</v>
      </c>
      <c r="F68" s="27"/>
      <c r="G68" s="82">
        <f>+G97+G116+G135+G154+G173+G192</f>
        <v>0</v>
      </c>
      <c r="H68" s="83">
        <f t="shared" si="13"/>
        <v>0</v>
      </c>
      <c r="I68" s="84">
        <f t="shared" si="13"/>
        <v>0</v>
      </c>
      <c r="J68" s="83">
        <f t="shared" si="13"/>
        <v>0</v>
      </c>
      <c r="K68" s="83">
        <f t="shared" si="13"/>
        <v>0</v>
      </c>
      <c r="L68" s="83">
        <f t="shared" si="13"/>
        <v>0</v>
      </c>
      <c r="M68" s="83">
        <f t="shared" si="13"/>
        <v>0</v>
      </c>
      <c r="N68" s="83">
        <f t="shared" si="13"/>
        <v>0</v>
      </c>
      <c r="O68" s="83">
        <f t="shared" si="13"/>
        <v>0</v>
      </c>
      <c r="P68" s="83">
        <f>+P97+P116+P135+P154+P173+P192</f>
        <v>0</v>
      </c>
    </row>
    <row r="69" spans="3:16" ht="29.25" customHeight="1" x14ac:dyDescent="0.4">
      <c r="C69" s="9"/>
      <c r="D69" s="5" t="str">
        <f>MAX($B$15:B69)&amp;"-"&amp;COUNTA($D$61:D68)+1</f>
        <v>5-6</v>
      </c>
      <c r="E69" s="24" t="s">
        <v>12</v>
      </c>
      <c r="F69" s="23"/>
      <c r="G69" s="167"/>
      <c r="H69" s="119"/>
      <c r="I69" s="168"/>
      <c r="J69" s="119"/>
      <c r="K69" s="119"/>
      <c r="L69" s="119"/>
      <c r="M69" s="119"/>
      <c r="N69" s="119"/>
      <c r="O69" s="119"/>
      <c r="P69" s="119"/>
    </row>
    <row r="70" spans="3:16" ht="29.25" customHeight="1" x14ac:dyDescent="0.4">
      <c r="C70" s="9"/>
      <c r="D70" s="7" t="str">
        <f>MAX($B$15:B70)&amp;"-"&amp;COUNTA($D$61:D69)+1</f>
        <v>5-7</v>
      </c>
      <c r="E70" s="142" t="s">
        <v>334</v>
      </c>
      <c r="F70" s="27"/>
      <c r="G70" s="12">
        <f>+G66+G67+G68+G69</f>
        <v>0</v>
      </c>
      <c r="H70" s="13">
        <f t="shared" ref="H70:P70" si="14">+H66+H67+H68+H69</f>
        <v>0</v>
      </c>
      <c r="I70" s="20">
        <f t="shared" si="14"/>
        <v>0</v>
      </c>
      <c r="J70" s="13">
        <f t="shared" si="14"/>
        <v>0</v>
      </c>
      <c r="K70" s="13">
        <f t="shared" si="14"/>
        <v>0</v>
      </c>
      <c r="L70" s="13">
        <f t="shared" si="14"/>
        <v>0</v>
      </c>
      <c r="M70" s="13">
        <f t="shared" si="14"/>
        <v>0</v>
      </c>
      <c r="N70" s="13">
        <f t="shared" si="14"/>
        <v>0</v>
      </c>
      <c r="O70" s="13">
        <f t="shared" si="14"/>
        <v>0</v>
      </c>
      <c r="P70" s="13">
        <f t="shared" si="14"/>
        <v>0</v>
      </c>
    </row>
    <row r="71" spans="3:16" ht="29.25" customHeight="1" x14ac:dyDescent="0.4">
      <c r="C71" s="9"/>
      <c r="D71" s="7" t="str">
        <f>MAX($B$15:B71)&amp;"-"&amp;COUNTA($D$61:D70)+1</f>
        <v>5-8</v>
      </c>
      <c r="E71" s="142" t="s">
        <v>356</v>
      </c>
      <c r="F71" s="27" t="s">
        <v>256</v>
      </c>
      <c r="G71" s="82">
        <f>IF($G$34="就業時間換算","",+G98+G117+G136+G155+G174+G193)</f>
        <v>0</v>
      </c>
      <c r="H71" s="83">
        <f t="shared" ref="H71:P71" si="15">IF($G$34="就業時間換算","",+H98+H117+H136+H155+H174+H193)</f>
        <v>0</v>
      </c>
      <c r="I71" s="84">
        <f t="shared" si="15"/>
        <v>0</v>
      </c>
      <c r="J71" s="83">
        <f t="shared" si="15"/>
        <v>0</v>
      </c>
      <c r="K71" s="83">
        <f t="shared" si="15"/>
        <v>0</v>
      </c>
      <c r="L71" s="83">
        <f t="shared" si="15"/>
        <v>0</v>
      </c>
      <c r="M71" s="83">
        <f t="shared" si="15"/>
        <v>0</v>
      </c>
      <c r="N71" s="83">
        <f t="shared" si="15"/>
        <v>0</v>
      </c>
      <c r="O71" s="83">
        <f t="shared" si="15"/>
        <v>0</v>
      </c>
      <c r="P71" s="83">
        <f t="shared" si="15"/>
        <v>0</v>
      </c>
    </row>
    <row r="72" spans="3:16" ht="29.25" customHeight="1" x14ac:dyDescent="0.4">
      <c r="C72" s="9"/>
      <c r="D72" s="7" t="str">
        <f>MAX($B$15:B72)&amp;"-"&amp;COUNTA($D$61:D71)+1</f>
        <v>5-9</v>
      </c>
      <c r="E72" s="142" t="s">
        <v>223</v>
      </c>
      <c r="F72" s="28" t="s">
        <v>256</v>
      </c>
      <c r="G72" s="82">
        <f>IF($G$34="人数換算","",+G99+G118+G137+G156+G175+G194)</f>
        <v>0</v>
      </c>
      <c r="H72" s="83">
        <f t="shared" ref="H72:P72" si="16">IF($G$34="人数換算","",+H99+H118+H137+H156+H175+H194)</f>
        <v>0</v>
      </c>
      <c r="I72" s="84">
        <f t="shared" si="16"/>
        <v>0</v>
      </c>
      <c r="J72" s="83">
        <f t="shared" si="16"/>
        <v>0</v>
      </c>
      <c r="K72" s="83">
        <f t="shared" si="16"/>
        <v>0</v>
      </c>
      <c r="L72" s="83">
        <f t="shared" si="16"/>
        <v>0</v>
      </c>
      <c r="M72" s="83">
        <f t="shared" si="16"/>
        <v>0</v>
      </c>
      <c r="N72" s="83">
        <f t="shared" si="16"/>
        <v>0</v>
      </c>
      <c r="O72" s="83">
        <f t="shared" si="16"/>
        <v>0</v>
      </c>
      <c r="P72" s="83">
        <f t="shared" si="16"/>
        <v>0</v>
      </c>
    </row>
    <row r="73" spans="3:16" ht="29.25" customHeight="1" x14ac:dyDescent="0.4">
      <c r="C73" s="9"/>
      <c r="D73" s="7" t="str">
        <f>MAX($B$15:B73)&amp;"-"&amp;COUNTA($D$61:D72)+1</f>
        <v>5-10</v>
      </c>
      <c r="E73" s="142" t="s">
        <v>333</v>
      </c>
      <c r="F73" s="28" t="s">
        <v>256</v>
      </c>
      <c r="G73" s="82">
        <f>+G100+G119+G138+G157+G176+G195</f>
        <v>0</v>
      </c>
      <c r="H73" s="83">
        <f t="shared" ref="H73:P73" si="17">+H100+H119+H138+H157+H176+H195</f>
        <v>0</v>
      </c>
      <c r="I73" s="84">
        <f t="shared" si="17"/>
        <v>0</v>
      </c>
      <c r="J73" s="83">
        <f t="shared" si="17"/>
        <v>0</v>
      </c>
      <c r="K73" s="83">
        <f t="shared" si="17"/>
        <v>0</v>
      </c>
      <c r="L73" s="83">
        <f t="shared" si="17"/>
        <v>0</v>
      </c>
      <c r="M73" s="83">
        <f t="shared" si="17"/>
        <v>0</v>
      </c>
      <c r="N73" s="83">
        <f t="shared" si="17"/>
        <v>0</v>
      </c>
      <c r="O73" s="83">
        <f t="shared" si="17"/>
        <v>0</v>
      </c>
      <c r="P73" s="83">
        <f t="shared" si="17"/>
        <v>0</v>
      </c>
    </row>
    <row r="74" spans="3:16" ht="29.25" customHeight="1" x14ac:dyDescent="0.4">
      <c r="C74" s="9"/>
      <c r="D74" s="7" t="str">
        <f>MAX($B$15:B74)&amp;"-"&amp;COUNTA($D$61:D73)+1</f>
        <v>5-11</v>
      </c>
      <c r="E74" s="142" t="s">
        <v>343</v>
      </c>
      <c r="F74" s="27"/>
      <c r="G74" s="12" t="str">
        <f>IFERROR(+G67/G71,"")</f>
        <v/>
      </c>
      <c r="H74" s="13" t="str">
        <f>IFERROR(+H67/H71,"")</f>
        <v/>
      </c>
      <c r="I74" s="20" t="str">
        <f>IFERROR(+I67/I71,"")</f>
        <v/>
      </c>
      <c r="J74" s="13" t="str">
        <f t="shared" ref="J74:P74" si="18">IFERROR(+J67/J71,"")</f>
        <v/>
      </c>
      <c r="K74" s="13" t="str">
        <f t="shared" si="18"/>
        <v/>
      </c>
      <c r="L74" s="13" t="str">
        <f t="shared" si="18"/>
        <v/>
      </c>
      <c r="M74" s="13" t="str">
        <f t="shared" si="18"/>
        <v/>
      </c>
      <c r="N74" s="13" t="str">
        <f t="shared" si="18"/>
        <v/>
      </c>
      <c r="O74" s="13" t="str">
        <f t="shared" si="18"/>
        <v/>
      </c>
      <c r="P74" s="13" t="str">
        <f t="shared" si="18"/>
        <v/>
      </c>
    </row>
    <row r="75" spans="3:16" ht="29.25" customHeight="1" x14ac:dyDescent="0.4">
      <c r="C75" s="9"/>
      <c r="D75" s="7" t="str">
        <f>MAX($B$15:B75)&amp;"-"&amp;COUNTA($D$61:D74)+1</f>
        <v>5-12</v>
      </c>
      <c r="E75" s="142" t="s">
        <v>344</v>
      </c>
      <c r="F75" s="28"/>
      <c r="G75" s="12" t="str">
        <f>IFERROR(+G67/G72,"")</f>
        <v/>
      </c>
      <c r="H75" s="13" t="str">
        <f>IFERROR(+H67/H72,"")</f>
        <v/>
      </c>
      <c r="I75" s="20" t="str">
        <f t="shared" ref="I75:P75" si="19">IFERROR(+I67/I72,"")</f>
        <v/>
      </c>
      <c r="J75" s="13" t="str">
        <f>IFERROR(+J67/J72,"")</f>
        <v/>
      </c>
      <c r="K75" s="13" t="str">
        <f t="shared" si="19"/>
        <v/>
      </c>
      <c r="L75" s="13" t="str">
        <f t="shared" si="19"/>
        <v/>
      </c>
      <c r="M75" s="13" t="str">
        <f t="shared" si="19"/>
        <v/>
      </c>
      <c r="N75" s="13" t="str">
        <f t="shared" si="19"/>
        <v/>
      </c>
      <c r="O75" s="13" t="str">
        <f t="shared" si="19"/>
        <v/>
      </c>
      <c r="P75" s="13" t="str">
        <f t="shared" si="19"/>
        <v/>
      </c>
    </row>
    <row r="76" spans="3:16" ht="29.25" customHeight="1" x14ac:dyDescent="0.4">
      <c r="C76" s="9"/>
      <c r="D76" s="7" t="str">
        <f>MAX($B$15:B76)&amp;"-"&amp;COUNTA($D$61:D75)+1</f>
        <v>5-13</v>
      </c>
      <c r="E76" s="142" t="s">
        <v>345</v>
      </c>
      <c r="F76" s="27" t="s">
        <v>259</v>
      </c>
      <c r="G76" s="14"/>
      <c r="H76" s="54" t="str">
        <f>IFERROR((H74-G74)/G74,"")</f>
        <v/>
      </c>
      <c r="I76" s="55" t="str">
        <f t="shared" ref="I76:P77" si="20">IFERROR((I74-H74)/H74,"")</f>
        <v/>
      </c>
      <c r="J76" s="54" t="str">
        <f t="shared" si="20"/>
        <v/>
      </c>
      <c r="K76" s="54" t="str">
        <f t="shared" si="20"/>
        <v/>
      </c>
      <c r="L76" s="54" t="str">
        <f t="shared" si="20"/>
        <v/>
      </c>
      <c r="M76" s="54" t="str">
        <f t="shared" si="20"/>
        <v/>
      </c>
      <c r="N76" s="54" t="str">
        <f t="shared" si="20"/>
        <v/>
      </c>
      <c r="O76" s="54" t="str">
        <f t="shared" si="20"/>
        <v/>
      </c>
      <c r="P76" s="54" t="str">
        <f t="shared" si="20"/>
        <v/>
      </c>
    </row>
    <row r="77" spans="3:16" ht="29.25" customHeight="1" x14ac:dyDescent="0.4">
      <c r="C77" s="9"/>
      <c r="D77" s="7" t="str">
        <f>MAX($B$15:B77)&amp;"-"&amp;COUNTA($D$61:D76)+1</f>
        <v>5-14</v>
      </c>
      <c r="E77" s="142" t="s">
        <v>346</v>
      </c>
      <c r="F77" s="28" t="s">
        <v>352</v>
      </c>
      <c r="G77" s="14"/>
      <c r="H77" s="54" t="str">
        <f>IFERROR((H75-G75)/G75,"")</f>
        <v/>
      </c>
      <c r="I77" s="55" t="str">
        <f t="shared" si="20"/>
        <v/>
      </c>
      <c r="J77" s="54" t="str">
        <f t="shared" si="20"/>
        <v/>
      </c>
      <c r="K77" s="54" t="str">
        <f t="shared" si="20"/>
        <v/>
      </c>
      <c r="L77" s="54" t="str">
        <f t="shared" si="20"/>
        <v/>
      </c>
      <c r="M77" s="54" t="str">
        <f t="shared" si="20"/>
        <v/>
      </c>
      <c r="N77" s="54" t="str">
        <f t="shared" si="20"/>
        <v/>
      </c>
      <c r="O77" s="54" t="str">
        <f t="shared" si="20"/>
        <v/>
      </c>
      <c r="P77" s="54" t="str">
        <f t="shared" si="20"/>
        <v/>
      </c>
    </row>
    <row r="78" spans="3:16" ht="29.25" customHeight="1" x14ac:dyDescent="0.4">
      <c r="C78" s="9"/>
      <c r="D78" s="7" t="str">
        <f>MAX($B$15:B78)&amp;"-"&amp;COUNTA($D$61:D77)+1</f>
        <v>5-15</v>
      </c>
      <c r="E78" s="142" t="s">
        <v>347</v>
      </c>
      <c r="F78" s="27"/>
      <c r="G78" s="82" t="str">
        <f t="shared" ref="G78" si="21">IFERROR(+G68/G73,"")</f>
        <v/>
      </c>
      <c r="H78" s="83" t="str">
        <f>IFERROR(+H68/H73,"")</f>
        <v/>
      </c>
      <c r="I78" s="83" t="str">
        <f t="shared" ref="I78:P78" si="22">IFERROR(+I68/I73,"")</f>
        <v/>
      </c>
      <c r="J78" s="83" t="str">
        <f t="shared" si="22"/>
        <v/>
      </c>
      <c r="K78" s="83" t="str">
        <f t="shared" si="22"/>
        <v/>
      </c>
      <c r="L78" s="83" t="str">
        <f t="shared" si="22"/>
        <v/>
      </c>
      <c r="M78" s="83" t="str">
        <f t="shared" si="22"/>
        <v/>
      </c>
      <c r="N78" s="83" t="str">
        <f t="shared" si="22"/>
        <v/>
      </c>
      <c r="O78" s="83" t="str">
        <f t="shared" si="22"/>
        <v/>
      </c>
      <c r="P78" s="83" t="str">
        <f t="shared" si="22"/>
        <v/>
      </c>
    </row>
    <row r="79" spans="3:16" ht="29.25" customHeight="1" x14ac:dyDescent="0.4">
      <c r="C79" s="9"/>
      <c r="D79" s="7" t="str">
        <f>MAX($B$15:B79)&amp;"-"&amp;COUNTA($D$61:D78)+1</f>
        <v>5-16</v>
      </c>
      <c r="E79" s="142" t="s">
        <v>348</v>
      </c>
      <c r="F79" s="27" t="s">
        <v>259</v>
      </c>
      <c r="G79" s="14"/>
      <c r="H79" s="54" t="str">
        <f>IFERROR((H78-G78)/G78,"")</f>
        <v/>
      </c>
      <c r="I79" s="55" t="str">
        <f>IFERROR((I78-H78)/H78,"")</f>
        <v/>
      </c>
      <c r="J79" s="54" t="str">
        <f t="shared" ref="J79:P79" si="23">IFERROR((J78-I78)/I78,"")</f>
        <v/>
      </c>
      <c r="K79" s="54" t="str">
        <f t="shared" si="23"/>
        <v/>
      </c>
      <c r="L79" s="54" t="str">
        <f t="shared" si="23"/>
        <v/>
      </c>
      <c r="M79" s="54" t="str">
        <f t="shared" si="23"/>
        <v/>
      </c>
      <c r="N79" s="54" t="str">
        <f t="shared" si="23"/>
        <v/>
      </c>
      <c r="O79" s="54" t="str">
        <f t="shared" si="23"/>
        <v/>
      </c>
      <c r="P79" s="54" t="str">
        <f t="shared" si="23"/>
        <v/>
      </c>
    </row>
    <row r="80" spans="3:16" ht="29.25" customHeight="1" x14ac:dyDescent="0.4">
      <c r="C80" s="9"/>
      <c r="D80" s="7" t="str">
        <f>MAX($B$15:B80)&amp;"-"&amp;COUNTA($D$61:D79)+1</f>
        <v>5-17</v>
      </c>
      <c r="E80" s="142" t="s">
        <v>357</v>
      </c>
      <c r="F80" s="27"/>
      <c r="G80" s="12" t="str">
        <f>IFERROR(+G70/(G71+G73),"")</f>
        <v/>
      </c>
      <c r="H80" s="13" t="str">
        <f t="shared" ref="H80:P80" si="24">IFERROR(+H70/(H71+H73),"")</f>
        <v/>
      </c>
      <c r="I80" s="20" t="str">
        <f>IFERROR(+I70/(I71+I73),"")</f>
        <v/>
      </c>
      <c r="J80" s="13" t="str">
        <f t="shared" si="24"/>
        <v/>
      </c>
      <c r="K80" s="13" t="str">
        <f t="shared" si="24"/>
        <v/>
      </c>
      <c r="L80" s="13" t="str">
        <f t="shared" si="24"/>
        <v/>
      </c>
      <c r="M80" s="13" t="str">
        <f t="shared" si="24"/>
        <v/>
      </c>
      <c r="N80" s="13" t="str">
        <f t="shared" si="24"/>
        <v/>
      </c>
      <c r="O80" s="13" t="str">
        <f t="shared" si="24"/>
        <v/>
      </c>
      <c r="P80" s="13" t="str">
        <f t="shared" si="24"/>
        <v/>
      </c>
    </row>
    <row r="81" spans="2:17" ht="29.25" customHeight="1" x14ac:dyDescent="0.4">
      <c r="C81" s="9"/>
      <c r="D81" s="7" t="str">
        <f>MAX($B$15:B81)&amp;"-"&amp;COUNTA($D$61:D80)+1</f>
        <v>5-18</v>
      </c>
      <c r="E81" s="142" t="s">
        <v>358</v>
      </c>
      <c r="F81" s="28"/>
      <c r="G81" s="12" t="str">
        <f t="shared" ref="G81" si="25">IFERROR(+G70/(G72+G73),"")</f>
        <v/>
      </c>
      <c r="H81" s="13" t="str">
        <f>IFERROR(+H70/(H72+H73),"")</f>
        <v/>
      </c>
      <c r="I81" s="20" t="str">
        <f>IFERROR(+I70/(I72+I73),"")</f>
        <v/>
      </c>
      <c r="J81" s="13" t="str">
        <f t="shared" ref="J81:P81" si="26">IFERROR(+J70/(J72+J73),"")</f>
        <v/>
      </c>
      <c r="K81" s="13" t="str">
        <f t="shared" si="26"/>
        <v/>
      </c>
      <c r="L81" s="13" t="str">
        <f t="shared" si="26"/>
        <v/>
      </c>
      <c r="M81" s="13" t="str">
        <f t="shared" si="26"/>
        <v/>
      </c>
      <c r="N81" s="13" t="str">
        <f t="shared" si="26"/>
        <v/>
      </c>
      <c r="O81" s="13" t="str">
        <f t="shared" si="26"/>
        <v/>
      </c>
      <c r="P81" s="13" t="str">
        <f t="shared" si="26"/>
        <v/>
      </c>
    </row>
    <row r="82" spans="2:17" ht="29.25" customHeight="1" x14ac:dyDescent="0.4">
      <c r="D82" s="5" t="str">
        <f>MAX($B$15:B82)&amp;"-"&amp;COUNTA($D$61:D81)+1</f>
        <v>5-19</v>
      </c>
      <c r="E82" s="24" t="s">
        <v>272</v>
      </c>
      <c r="F82" s="23" t="s">
        <v>259</v>
      </c>
      <c r="G82" s="172"/>
      <c r="H82" s="79" t="s">
        <v>354</v>
      </c>
    </row>
    <row r="83" spans="2:17" x14ac:dyDescent="0.4">
      <c r="E83" s="6"/>
      <c r="F83" s="6"/>
    </row>
    <row r="84" spans="2:17" x14ac:dyDescent="0.35">
      <c r="B84" s="59">
        <f>MAX($B$14:B83)+1</f>
        <v>6</v>
      </c>
      <c r="C84" s="51" t="s">
        <v>273</v>
      </c>
      <c r="D84" s="58"/>
      <c r="E84" s="11"/>
      <c r="F84" s="11"/>
      <c r="G84" s="11"/>
    </row>
    <row r="85" spans="2:17" ht="29.25" customHeight="1" x14ac:dyDescent="0.4">
      <c r="D85" s="5" t="str">
        <f>MAX($B$15:B85)&amp;"-"&amp;COUNTA($D$84:D84)+1</f>
        <v>6-1</v>
      </c>
      <c r="E85" s="31" t="s">
        <v>282</v>
      </c>
      <c r="F85" s="23" t="s">
        <v>24</v>
      </c>
      <c r="G85" s="173" t="s">
        <v>149</v>
      </c>
      <c r="I85" s="44"/>
    </row>
    <row r="86" spans="2:17" ht="29.25" customHeight="1" x14ac:dyDescent="0.4">
      <c r="D86" s="5" t="str">
        <f>MAX($B$15:B86)&amp;"-"&amp;COUNTA($D$84:D85)+1</f>
        <v>6-2</v>
      </c>
      <c r="E86" s="31" t="s">
        <v>283</v>
      </c>
      <c r="F86" s="23" t="s">
        <v>224</v>
      </c>
      <c r="G86" s="174" t="s">
        <v>150</v>
      </c>
      <c r="H86" s="174"/>
      <c r="I86" s="174"/>
      <c r="J86" s="174"/>
      <c r="K86" s="174"/>
    </row>
    <row r="87" spans="2:17" x14ac:dyDescent="0.4">
      <c r="C87" s="9"/>
      <c r="D87" s="9"/>
      <c r="E87" s="85" t="s">
        <v>355</v>
      </c>
      <c r="F87" s="49"/>
      <c r="G87" s="42"/>
      <c r="H87" s="42"/>
    </row>
    <row r="88" spans="2:17" x14ac:dyDescent="0.4">
      <c r="E88" s="6"/>
      <c r="F88" s="6"/>
    </row>
    <row r="89" spans="2:17" ht="19.5" thickBot="1" x14ac:dyDescent="0.45">
      <c r="B89" s="81"/>
      <c r="C89" s="52" t="s">
        <v>274</v>
      </c>
      <c r="D89" s="4"/>
      <c r="E89" s="6"/>
      <c r="F89" s="6"/>
    </row>
    <row r="90" spans="2:17" ht="29.25" customHeight="1" thickBot="1" x14ac:dyDescent="0.45">
      <c r="D90" s="154">
        <f>COUNTA($D108:D$108)+1</f>
        <v>1</v>
      </c>
      <c r="E90" s="155" t="s">
        <v>198</v>
      </c>
      <c r="F90" s="156"/>
      <c r="G90" s="157" t="str">
        <f>IF($G$85="","",$G$85)</f>
        <v>北海道</v>
      </c>
      <c r="H90" s="6"/>
      <c r="M90" s="186" t="s">
        <v>365</v>
      </c>
      <c r="N90" s="56" t="s">
        <v>363</v>
      </c>
      <c r="O90" s="56" t="s">
        <v>364</v>
      </c>
      <c r="P90" s="56" t="str">
        <f>"基準："&amp;$G90</f>
        <v>基準：北海道</v>
      </c>
    </row>
    <row r="91" spans="2:17" ht="29.25" customHeight="1" x14ac:dyDescent="0.4">
      <c r="D91" s="58">
        <f>COUNTA($D$108:D109)+1</f>
        <v>2</v>
      </c>
      <c r="E91" s="60" t="s">
        <v>229</v>
      </c>
      <c r="F91" s="65" t="s">
        <v>24</v>
      </c>
      <c r="G91" s="175"/>
      <c r="H91" s="6"/>
      <c r="M91" s="145" t="s">
        <v>361</v>
      </c>
      <c r="N91" s="145" t="str">
        <f>IF($G$34="就業時間換算","－",IFERROR(((HLOOKUP(DATE(YEAR($E$13)+3,MONTH($E$9),DAY($E$9)),$G95:$P106,7,FALSE))/(HLOOKUP(DATE(YEAR($E$13),MONTH($E$9),DAY($E$9)),$G95:$P106,7,FALSE)))^(1/3)-1,""))</f>
        <v/>
      </c>
      <c r="O91" s="158" t="str">
        <f>IF($G$34="人数換算","－",IFERROR(((HLOOKUP(DATE(YEAR($E$13)+3,MONTH($E$9),DAY($E$9)),$G95:$P106,8,FALSE))/(HLOOKUP(DATE(YEAR($E$13),MONTH($E$9),DAY($E$9)),$G95:$P106,8,FALSE)))^(1/3)-1,""))</f>
        <v/>
      </c>
      <c r="P91" s="191">
        <v>2.8000000000000001E-2</v>
      </c>
      <c r="Q91" s="147" t="str">
        <f>IF($G$34="人数換算",$N91,IF($G$34="就業時間換算",$O91,""))</f>
        <v/>
      </c>
    </row>
    <row r="92" spans="2:17" ht="29.25" customHeight="1" x14ac:dyDescent="0.4">
      <c r="D92" s="58">
        <f>COUNTA($D$108:D110)+1</f>
        <v>3</v>
      </c>
      <c r="E92" s="60" t="s">
        <v>230</v>
      </c>
      <c r="F92" s="36" t="s">
        <v>24</v>
      </c>
      <c r="G92" s="176"/>
      <c r="H92" s="6"/>
      <c r="M92" s="145" t="s">
        <v>362</v>
      </c>
      <c r="N92" s="145" t="str">
        <f>IF(AND(COUNTA($G100:$P100)&gt;0,SUMIF($G100:$P100,"&lt;&gt;"&amp;"")=0),"－",IFERROR(((HLOOKUP(DATE(YEAR($E$13)+3,MONTH($E$9),DAY($E$9)),$G95:$P106,11,FALSE))/(HLOOKUP(DATE(YEAR($E$13),MONTH($E$9),DAY($E$9)),$G95:$P106,11,FALSE)))^(1/3)-1,""))</f>
        <v/>
      </c>
      <c r="O92" s="159" t="s">
        <v>360</v>
      </c>
      <c r="P92" s="192"/>
    </row>
    <row r="93" spans="2:17" x14ac:dyDescent="0.4">
      <c r="D93" s="1"/>
      <c r="E93" s="75" t="s">
        <v>271</v>
      </c>
      <c r="G93" s="1" t="s">
        <v>257</v>
      </c>
    </row>
    <row r="94" spans="2:17" x14ac:dyDescent="0.4">
      <c r="D94" s="1"/>
      <c r="G94" s="74" t="s">
        <v>2</v>
      </c>
      <c r="H94" s="74" t="s">
        <v>3</v>
      </c>
      <c r="I94" s="74" t="s">
        <v>4</v>
      </c>
      <c r="J94" s="160" t="s">
        <v>325</v>
      </c>
      <c r="K94" s="160"/>
      <c r="L94" s="160"/>
      <c r="M94" s="160"/>
      <c r="N94" s="160"/>
      <c r="O94" s="160"/>
      <c r="P94" s="160"/>
    </row>
    <row r="95" spans="2:17" x14ac:dyDescent="0.4">
      <c r="D95" s="11"/>
      <c r="E95" s="11"/>
      <c r="F95" s="64"/>
      <c r="G95" s="73" t="str">
        <f>IF($I95="","",EDATE(H95,-12))</f>
        <v/>
      </c>
      <c r="H95" s="73" t="str">
        <f>IF($I95="","",EDATE(I95,-12))</f>
        <v/>
      </c>
      <c r="I95" s="73" t="str">
        <f>IF($I$12="","",$I$12)</f>
        <v/>
      </c>
      <c r="J95" s="73" t="str">
        <f>IF($I95="","",EDATE(I95,12))</f>
        <v/>
      </c>
      <c r="K95" s="73" t="str">
        <f t="shared" ref="K95:N95" si="27">IF($I95="","",EDATE(J95,12))</f>
        <v/>
      </c>
      <c r="L95" s="73" t="str">
        <f t="shared" si="27"/>
        <v/>
      </c>
      <c r="M95" s="73" t="str">
        <f t="shared" si="27"/>
        <v/>
      </c>
      <c r="N95" s="73" t="str">
        <f t="shared" si="27"/>
        <v/>
      </c>
      <c r="O95" s="73" t="str">
        <f>IF($I95="","",EDATE(N95,12))</f>
        <v/>
      </c>
      <c r="P95" s="73" t="str">
        <f t="shared" ref="P95" si="28">IF($I95="","",EDATE(O95,12))</f>
        <v/>
      </c>
    </row>
    <row r="96" spans="2:17" ht="29.25" customHeight="1" x14ac:dyDescent="0.4">
      <c r="D96" s="5">
        <f>COUNTA($D$108:D114)+1</f>
        <v>4</v>
      </c>
      <c r="E96" s="24" t="s">
        <v>351</v>
      </c>
      <c r="F96" s="23"/>
      <c r="G96" s="167"/>
      <c r="H96" s="119"/>
      <c r="I96" s="168"/>
      <c r="J96" s="119"/>
      <c r="K96" s="119"/>
      <c r="L96" s="119"/>
      <c r="M96" s="119"/>
      <c r="N96" s="119"/>
      <c r="O96" s="119"/>
      <c r="P96" s="119"/>
    </row>
    <row r="97" spans="2:17" ht="29.25" customHeight="1" x14ac:dyDescent="0.4">
      <c r="C97" s="9"/>
      <c r="D97" s="5">
        <f>COUNTA($D$108:D115)+1</f>
        <v>5</v>
      </c>
      <c r="E97" s="24" t="s">
        <v>350</v>
      </c>
      <c r="F97" s="23"/>
      <c r="G97" s="167"/>
      <c r="H97" s="119"/>
      <c r="I97" s="168"/>
      <c r="J97" s="119"/>
      <c r="K97" s="119"/>
      <c r="L97" s="119"/>
      <c r="M97" s="119"/>
      <c r="N97" s="119"/>
      <c r="O97" s="119"/>
      <c r="P97" s="119"/>
    </row>
    <row r="98" spans="2:17" ht="29.25" customHeight="1" x14ac:dyDescent="0.4">
      <c r="C98" s="9"/>
      <c r="D98" s="5">
        <f>COUNTA($D$108:D116)+1</f>
        <v>6</v>
      </c>
      <c r="E98" s="24" t="s">
        <v>356</v>
      </c>
      <c r="F98" s="23" t="s">
        <v>256</v>
      </c>
      <c r="G98" s="167"/>
      <c r="H98" s="119"/>
      <c r="I98" s="168"/>
      <c r="J98" s="119"/>
      <c r="K98" s="119"/>
      <c r="L98" s="119"/>
      <c r="M98" s="119"/>
      <c r="N98" s="119"/>
      <c r="O98" s="119"/>
      <c r="P98" s="119"/>
    </row>
    <row r="99" spans="2:17" ht="29.25" customHeight="1" x14ac:dyDescent="0.4">
      <c r="C99" s="9"/>
      <c r="D99" s="5">
        <f>COUNTA($D$108:D117)+1</f>
        <v>7</v>
      </c>
      <c r="E99" s="24" t="s">
        <v>223</v>
      </c>
      <c r="F99" s="25" t="s">
        <v>256</v>
      </c>
      <c r="G99" s="167"/>
      <c r="H99" s="119"/>
      <c r="I99" s="168"/>
      <c r="J99" s="119"/>
      <c r="K99" s="119"/>
      <c r="L99" s="119"/>
      <c r="M99" s="119"/>
      <c r="N99" s="119"/>
      <c r="O99" s="119"/>
      <c r="P99" s="119"/>
    </row>
    <row r="100" spans="2:17" ht="29.25" customHeight="1" x14ac:dyDescent="0.4">
      <c r="C100" s="9"/>
      <c r="D100" s="5">
        <f>COUNTA($D$108:D118)+1</f>
        <v>8</v>
      </c>
      <c r="E100" s="24" t="s">
        <v>333</v>
      </c>
      <c r="F100" s="23" t="s">
        <v>353</v>
      </c>
      <c r="G100" s="167"/>
      <c r="H100" s="119"/>
      <c r="I100" s="168"/>
      <c r="J100" s="119"/>
      <c r="K100" s="119"/>
      <c r="L100" s="119"/>
      <c r="M100" s="119"/>
      <c r="N100" s="119"/>
      <c r="O100" s="119"/>
      <c r="P100" s="119"/>
    </row>
    <row r="101" spans="2:17" ht="29.25" customHeight="1" x14ac:dyDescent="0.4">
      <c r="C101" s="9"/>
      <c r="D101" s="7">
        <f>COUNTA($D$108:D119)+1</f>
        <v>9</v>
      </c>
      <c r="E101" s="26" t="s">
        <v>343</v>
      </c>
      <c r="F101" s="27"/>
      <c r="G101" s="12" t="str">
        <f>IF($G$34="就業時間換算","",IFERROR(+G96/G98,""))</f>
        <v/>
      </c>
      <c r="H101" s="13" t="str">
        <f t="shared" ref="H101:P101" si="29">IF($G$34="就業時間換算","",IFERROR(+H96/H98,""))</f>
        <v/>
      </c>
      <c r="I101" s="20" t="str">
        <f t="shared" si="29"/>
        <v/>
      </c>
      <c r="J101" s="13" t="str">
        <f t="shared" si="29"/>
        <v/>
      </c>
      <c r="K101" s="13" t="str">
        <f t="shared" si="29"/>
        <v/>
      </c>
      <c r="L101" s="13" t="str">
        <f t="shared" si="29"/>
        <v/>
      </c>
      <c r="M101" s="13" t="str">
        <f t="shared" si="29"/>
        <v/>
      </c>
      <c r="N101" s="13" t="str">
        <f t="shared" si="29"/>
        <v/>
      </c>
      <c r="O101" s="13" t="str">
        <f t="shared" si="29"/>
        <v/>
      </c>
      <c r="P101" s="13" t="str">
        <f t="shared" si="29"/>
        <v/>
      </c>
    </row>
    <row r="102" spans="2:17" ht="29.25" customHeight="1" x14ac:dyDescent="0.4">
      <c r="C102" s="9"/>
      <c r="D102" s="7">
        <f>COUNTA($D$108:D120)+1</f>
        <v>10</v>
      </c>
      <c r="E102" s="26" t="s">
        <v>344</v>
      </c>
      <c r="F102" s="28"/>
      <c r="G102" s="12" t="str">
        <f>IF($G$34="人数換算","",IFERROR(+G96/G99,""))</f>
        <v/>
      </c>
      <c r="H102" s="13" t="str">
        <f>IF($G$34="人数換算","",IFERROR(+H96/H99,""))</f>
        <v/>
      </c>
      <c r="I102" s="20" t="str">
        <f t="shared" ref="I102:P102" si="30">IF($G$34="人数換算","",IFERROR(+I96/I99,""))</f>
        <v/>
      </c>
      <c r="J102" s="13" t="str">
        <f t="shared" si="30"/>
        <v/>
      </c>
      <c r="K102" s="13" t="str">
        <f t="shared" si="30"/>
        <v/>
      </c>
      <c r="L102" s="13" t="str">
        <f t="shared" si="30"/>
        <v/>
      </c>
      <c r="M102" s="13" t="str">
        <f t="shared" si="30"/>
        <v/>
      </c>
      <c r="N102" s="13" t="str">
        <f t="shared" si="30"/>
        <v/>
      </c>
      <c r="O102" s="13" t="str">
        <f t="shared" si="30"/>
        <v/>
      </c>
      <c r="P102" s="13" t="str">
        <f t="shared" si="30"/>
        <v/>
      </c>
    </row>
    <row r="103" spans="2:17" ht="29.25" customHeight="1" x14ac:dyDescent="0.4">
      <c r="C103" s="9"/>
      <c r="D103" s="7">
        <f>COUNTA($D$108:D121)+1</f>
        <v>11</v>
      </c>
      <c r="E103" s="26" t="s">
        <v>345</v>
      </c>
      <c r="F103" s="27" t="s">
        <v>259</v>
      </c>
      <c r="G103" s="14"/>
      <c r="H103" s="54" t="str">
        <f>IFERROR((H101-G101)/G101,"")</f>
        <v/>
      </c>
      <c r="I103" s="55" t="str">
        <f>IFERROR((I101-H101)/H101,"")</f>
        <v/>
      </c>
      <c r="J103" s="54" t="str">
        <f t="shared" ref="J103:P104" si="31">IFERROR((J101-I101)/I101,"")</f>
        <v/>
      </c>
      <c r="K103" s="54" t="str">
        <f t="shared" si="31"/>
        <v/>
      </c>
      <c r="L103" s="54" t="str">
        <f t="shared" si="31"/>
        <v/>
      </c>
      <c r="M103" s="54" t="str">
        <f t="shared" si="31"/>
        <v/>
      </c>
      <c r="N103" s="54" t="str">
        <f t="shared" si="31"/>
        <v/>
      </c>
      <c r="O103" s="54" t="str">
        <f t="shared" si="31"/>
        <v/>
      </c>
      <c r="P103" s="54" t="str">
        <f t="shared" si="31"/>
        <v/>
      </c>
    </row>
    <row r="104" spans="2:17" ht="29.25" customHeight="1" x14ac:dyDescent="0.4">
      <c r="C104" s="9"/>
      <c r="D104" s="7">
        <f>COUNTA($D$108:D122)+1</f>
        <v>12</v>
      </c>
      <c r="E104" s="26" t="s">
        <v>346</v>
      </c>
      <c r="F104" s="28" t="s">
        <v>352</v>
      </c>
      <c r="G104" s="14"/>
      <c r="H104" s="54" t="str">
        <f>IFERROR((H102-G102)/G102,"")</f>
        <v/>
      </c>
      <c r="I104" s="55" t="str">
        <f t="shared" ref="I104" si="32">IFERROR((I102-H102)/H102,"")</f>
        <v/>
      </c>
      <c r="J104" s="54" t="str">
        <f t="shared" si="31"/>
        <v/>
      </c>
      <c r="K104" s="54" t="str">
        <f t="shared" si="31"/>
        <v/>
      </c>
      <c r="L104" s="54" t="str">
        <f t="shared" si="31"/>
        <v/>
      </c>
      <c r="M104" s="54" t="str">
        <f t="shared" si="31"/>
        <v/>
      </c>
      <c r="N104" s="54" t="str">
        <f t="shared" si="31"/>
        <v/>
      </c>
      <c r="O104" s="54" t="str">
        <f t="shared" si="31"/>
        <v/>
      </c>
      <c r="P104" s="54" t="str">
        <f t="shared" si="31"/>
        <v/>
      </c>
    </row>
    <row r="105" spans="2:17" ht="29.25" customHeight="1" x14ac:dyDescent="0.4">
      <c r="C105" s="9"/>
      <c r="D105" s="7">
        <f>COUNTA($D$108:D123)+1</f>
        <v>13</v>
      </c>
      <c r="E105" s="26" t="s">
        <v>347</v>
      </c>
      <c r="F105" s="27"/>
      <c r="G105" s="82" t="str">
        <f>IFERROR(+G97/G100,"")</f>
        <v/>
      </c>
      <c r="H105" s="83" t="str">
        <f>IFERROR(+H97/H100,"")</f>
        <v/>
      </c>
      <c r="I105" s="83" t="str">
        <f t="shared" ref="I105:P105" si="33">IFERROR(+I97/I100,"")</f>
        <v/>
      </c>
      <c r="J105" s="83" t="str">
        <f t="shared" si="33"/>
        <v/>
      </c>
      <c r="K105" s="83" t="str">
        <f t="shared" si="33"/>
        <v/>
      </c>
      <c r="L105" s="83" t="str">
        <f t="shared" si="33"/>
        <v/>
      </c>
      <c r="M105" s="83" t="str">
        <f t="shared" si="33"/>
        <v/>
      </c>
      <c r="N105" s="83" t="str">
        <f t="shared" si="33"/>
        <v/>
      </c>
      <c r="O105" s="83" t="str">
        <f t="shared" si="33"/>
        <v/>
      </c>
      <c r="P105" s="83" t="str">
        <f t="shared" si="33"/>
        <v/>
      </c>
    </row>
    <row r="106" spans="2:17" ht="29.25" customHeight="1" x14ac:dyDescent="0.4">
      <c r="D106" s="7">
        <f>COUNTA($D$108:D124)+1</f>
        <v>14</v>
      </c>
      <c r="E106" s="26" t="s">
        <v>348</v>
      </c>
      <c r="F106" s="27" t="s">
        <v>259</v>
      </c>
      <c r="G106" s="14"/>
      <c r="H106" s="54" t="str">
        <f>IFERROR((H105-G105)/G105,"")</f>
        <v/>
      </c>
      <c r="I106" s="55" t="str">
        <f>IFERROR((I105-H105)/H105,"")</f>
        <v/>
      </c>
      <c r="J106" s="54" t="str">
        <f t="shared" ref="J106:M106" si="34">IFERROR((J105-I105)/I105,"")</f>
        <v/>
      </c>
      <c r="K106" s="54" t="str">
        <f t="shared" si="34"/>
        <v/>
      </c>
      <c r="L106" s="54" t="str">
        <f t="shared" si="34"/>
        <v/>
      </c>
      <c r="M106" s="54" t="str">
        <f t="shared" si="34"/>
        <v/>
      </c>
      <c r="N106" s="54" t="str">
        <f>IFERROR((N105-M105)/M105,"")</f>
        <v/>
      </c>
      <c r="O106" s="54" t="str">
        <f t="shared" ref="O106:P106" si="35">IFERROR((O105-N105)/N105,"")</f>
        <v/>
      </c>
      <c r="P106" s="54" t="str">
        <f t="shared" si="35"/>
        <v/>
      </c>
    </row>
    <row r="107" spans="2:17" x14ac:dyDescent="0.4">
      <c r="E107" s="50"/>
    </row>
    <row r="108" spans="2:17" ht="19.5" thickBot="1" x14ac:dyDescent="0.45">
      <c r="B108" s="81"/>
      <c r="C108" s="52" t="s">
        <v>275</v>
      </c>
      <c r="D108" s="4"/>
      <c r="E108" s="6"/>
      <c r="F108" s="6"/>
      <c r="M108" s="144"/>
    </row>
    <row r="109" spans="2:17" ht="29.25" customHeight="1" thickBot="1" x14ac:dyDescent="0.45">
      <c r="D109" s="154">
        <f>COUNTA($D$108:D108)+1</f>
        <v>1</v>
      </c>
      <c r="E109" s="155" t="s">
        <v>198</v>
      </c>
      <c r="F109" s="156"/>
      <c r="G109" s="157" t="str">
        <f>IF($G$86="","",$G$86)</f>
        <v>青森</v>
      </c>
      <c r="L109" s="37"/>
      <c r="M109" s="186" t="s">
        <v>365</v>
      </c>
      <c r="N109" s="56" t="s">
        <v>363</v>
      </c>
      <c r="O109" s="56" t="s">
        <v>364</v>
      </c>
      <c r="P109" s="56" t="str">
        <f>"基準："&amp;$G109</f>
        <v>基準：青森</v>
      </c>
    </row>
    <row r="110" spans="2:17" ht="29.25" customHeight="1" x14ac:dyDescent="0.4">
      <c r="D110" s="58">
        <f>COUNTA($D$108:D109)+1</f>
        <v>2</v>
      </c>
      <c r="E110" s="60" t="s">
        <v>229</v>
      </c>
      <c r="F110" s="65" t="s">
        <v>24</v>
      </c>
      <c r="G110" s="175"/>
      <c r="H110" s="6"/>
      <c r="M110" s="145" t="s">
        <v>361</v>
      </c>
      <c r="N110" s="145" t="str">
        <f>IF($G$34="就業時間換算","－",IFERROR(((HLOOKUP(DATE(YEAR($E$13)+3,MONTH($E$9),DAY($E$9)),$G114:$P125,7,FALSE))/(HLOOKUP(DATE(YEAR($E$13),MONTH($E$9),DAY($E$9)),$G114:$P125,7,FALSE)))^(1/3)-1,""))</f>
        <v/>
      </c>
      <c r="O110" s="158" t="str">
        <f>IF($G$34="人数換算","－",IFERROR(((HLOOKUP(DATE(YEAR($E$13)+3,MONTH($E$9),DAY($E$9)),$G114:$P125,8,FALSE))/(HLOOKUP(DATE(YEAR($E$13),MONTH($E$9),DAY($E$9)),$G114:$P125,8,FALSE)))^(1/3)-1,""))</f>
        <v/>
      </c>
      <c r="P110" s="191">
        <v>3.3000000000000002E-2</v>
      </c>
      <c r="Q110" s="147" t="str">
        <f>IF($G$34="人数換算",$N110,IF($G$34="就業時間換算",$O110,""))</f>
        <v/>
      </c>
    </row>
    <row r="111" spans="2:17" ht="29.25" customHeight="1" x14ac:dyDescent="0.4">
      <c r="D111" s="58">
        <f>COUNTA($D$108:D110)+1</f>
        <v>3</v>
      </c>
      <c r="E111" s="60" t="s">
        <v>230</v>
      </c>
      <c r="F111" s="36" t="s">
        <v>24</v>
      </c>
      <c r="G111" s="176"/>
      <c r="H111" s="6"/>
      <c r="M111" s="145" t="s">
        <v>362</v>
      </c>
      <c r="N111" s="145" t="str">
        <f>IF(AND(COUNTA($G119:$P119)&gt;0,SUMIF($G119:$P119,"&lt;&gt;"&amp;"")=0),"－",IFERROR(((HLOOKUP(DATE(YEAR($E$13)+3,MONTH($E$9),DAY($E$9)),$G114:$P125,11,FALSE))/(HLOOKUP(DATE(YEAR($E$13),MONTH($E$9),DAY($E$9)),$G114:$P125,11,FALSE)))^(1/3)-1,""))</f>
        <v/>
      </c>
      <c r="O111" s="159" t="s">
        <v>360</v>
      </c>
      <c r="P111" s="192"/>
    </row>
    <row r="112" spans="2:17" x14ac:dyDescent="0.4">
      <c r="D112" s="1"/>
      <c r="E112" s="75" t="s">
        <v>271</v>
      </c>
      <c r="G112" s="1" t="s">
        <v>257</v>
      </c>
    </row>
    <row r="113" spans="2:16" x14ac:dyDescent="0.4">
      <c r="D113" s="1"/>
      <c r="G113" s="74" t="s">
        <v>2</v>
      </c>
      <c r="H113" s="74" t="s">
        <v>3</v>
      </c>
      <c r="I113" s="74" t="s">
        <v>4</v>
      </c>
      <c r="J113" s="160" t="s">
        <v>325</v>
      </c>
      <c r="K113" s="160"/>
      <c r="L113" s="160"/>
      <c r="M113" s="160"/>
      <c r="N113" s="160"/>
      <c r="O113" s="160"/>
      <c r="P113" s="160"/>
    </row>
    <row r="114" spans="2:16" x14ac:dyDescent="0.4">
      <c r="D114" s="11"/>
      <c r="E114" s="11"/>
      <c r="F114" s="64"/>
      <c r="G114" s="73" t="str">
        <f>IF($I114="","",EDATE(H114,-12))</f>
        <v/>
      </c>
      <c r="H114" s="73" t="str">
        <f>IF($I114="","",EDATE(I114,-12))</f>
        <v/>
      </c>
      <c r="I114" s="73" t="str">
        <f>IF($I$12="","",$I$12)</f>
        <v/>
      </c>
      <c r="J114" s="73" t="str">
        <f>IF($I114="","",EDATE(I114,12))</f>
        <v/>
      </c>
      <c r="K114" s="73" t="str">
        <f t="shared" ref="K114:P114" si="36">IF($I114="","",EDATE(J114,12))</f>
        <v/>
      </c>
      <c r="L114" s="73" t="str">
        <f t="shared" si="36"/>
        <v/>
      </c>
      <c r="M114" s="73" t="str">
        <f t="shared" si="36"/>
        <v/>
      </c>
      <c r="N114" s="73" t="str">
        <f t="shared" si="36"/>
        <v/>
      </c>
      <c r="O114" s="73" t="str">
        <f>IF($I114="","",EDATE(N114,12))</f>
        <v/>
      </c>
      <c r="P114" s="73" t="str">
        <f t="shared" si="36"/>
        <v/>
      </c>
    </row>
    <row r="115" spans="2:16" ht="29.25" customHeight="1" x14ac:dyDescent="0.4">
      <c r="D115" s="5">
        <f>COUNTA($D$108:D114)+1</f>
        <v>4</v>
      </c>
      <c r="E115" s="24" t="s">
        <v>351</v>
      </c>
      <c r="F115" s="23"/>
      <c r="G115" s="167"/>
      <c r="H115" s="119"/>
      <c r="I115" s="168"/>
      <c r="J115" s="119"/>
      <c r="K115" s="119"/>
      <c r="L115" s="119"/>
      <c r="M115" s="119"/>
      <c r="N115" s="119"/>
      <c r="O115" s="119"/>
      <c r="P115" s="119"/>
    </row>
    <row r="116" spans="2:16" ht="29.25" customHeight="1" x14ac:dyDescent="0.4">
      <c r="C116" s="9"/>
      <c r="D116" s="5">
        <f>COUNTA($D$108:D115)+1</f>
        <v>5</v>
      </c>
      <c r="E116" s="24" t="s">
        <v>350</v>
      </c>
      <c r="F116" s="23"/>
      <c r="G116" s="167"/>
      <c r="H116" s="119"/>
      <c r="I116" s="168"/>
      <c r="J116" s="119"/>
      <c r="K116" s="119"/>
      <c r="L116" s="119"/>
      <c r="M116" s="119"/>
      <c r="N116" s="119"/>
      <c r="O116" s="119"/>
      <c r="P116" s="119"/>
    </row>
    <row r="117" spans="2:16" ht="29.25" customHeight="1" x14ac:dyDescent="0.4">
      <c r="C117" s="9"/>
      <c r="D117" s="5">
        <f>COUNTA($D$108:D116)+1</f>
        <v>6</v>
      </c>
      <c r="E117" s="24" t="s">
        <v>356</v>
      </c>
      <c r="F117" s="23" t="s">
        <v>256</v>
      </c>
      <c r="G117" s="167"/>
      <c r="H117" s="119"/>
      <c r="I117" s="168"/>
      <c r="J117" s="119"/>
      <c r="K117" s="119"/>
      <c r="L117" s="119"/>
      <c r="M117" s="119"/>
      <c r="N117" s="119"/>
      <c r="O117" s="119"/>
      <c r="P117" s="119"/>
    </row>
    <row r="118" spans="2:16" ht="29.25" customHeight="1" x14ac:dyDescent="0.4">
      <c r="C118" s="9"/>
      <c r="D118" s="5">
        <f>COUNTA($D$108:D117)+1</f>
        <v>7</v>
      </c>
      <c r="E118" s="24" t="s">
        <v>223</v>
      </c>
      <c r="F118" s="25" t="s">
        <v>256</v>
      </c>
      <c r="G118" s="167"/>
      <c r="H118" s="119"/>
      <c r="I118" s="168"/>
      <c r="J118" s="119"/>
      <c r="K118" s="119"/>
      <c r="L118" s="119"/>
      <c r="M118" s="119"/>
      <c r="N118" s="119"/>
      <c r="O118" s="119"/>
      <c r="P118" s="119"/>
    </row>
    <row r="119" spans="2:16" ht="29.25" customHeight="1" x14ac:dyDescent="0.4">
      <c r="C119" s="9"/>
      <c r="D119" s="5">
        <f>COUNTA($D$108:D118)+1</f>
        <v>8</v>
      </c>
      <c r="E119" s="24" t="s">
        <v>333</v>
      </c>
      <c r="F119" s="23" t="s">
        <v>342</v>
      </c>
      <c r="G119" s="167"/>
      <c r="H119" s="119"/>
      <c r="I119" s="168"/>
      <c r="J119" s="119"/>
      <c r="K119" s="119"/>
      <c r="L119" s="119"/>
      <c r="M119" s="119"/>
      <c r="N119" s="119"/>
      <c r="O119" s="119"/>
      <c r="P119" s="119"/>
    </row>
    <row r="120" spans="2:16" ht="29.25" customHeight="1" x14ac:dyDescent="0.4">
      <c r="C120" s="9"/>
      <c r="D120" s="7">
        <f>COUNTA($D$108:D119)+1</f>
        <v>9</v>
      </c>
      <c r="E120" s="26" t="s">
        <v>343</v>
      </c>
      <c r="F120" s="27"/>
      <c r="G120" s="12" t="str">
        <f>IF($G$34="就業時間換算","",IFERROR(+G115/G117,""))</f>
        <v/>
      </c>
      <c r="H120" s="13" t="str">
        <f t="shared" ref="H120:P120" si="37">IF($G$34="就業時間換算","",IFERROR(+H115/H117,""))</f>
        <v/>
      </c>
      <c r="I120" s="20" t="str">
        <f t="shared" si="37"/>
        <v/>
      </c>
      <c r="J120" s="13" t="str">
        <f t="shared" si="37"/>
        <v/>
      </c>
      <c r="K120" s="13" t="str">
        <f t="shared" si="37"/>
        <v/>
      </c>
      <c r="L120" s="13" t="str">
        <f t="shared" si="37"/>
        <v/>
      </c>
      <c r="M120" s="13" t="str">
        <f t="shared" si="37"/>
        <v/>
      </c>
      <c r="N120" s="13" t="str">
        <f t="shared" si="37"/>
        <v/>
      </c>
      <c r="O120" s="13" t="str">
        <f t="shared" si="37"/>
        <v/>
      </c>
      <c r="P120" s="13" t="str">
        <f t="shared" si="37"/>
        <v/>
      </c>
    </row>
    <row r="121" spans="2:16" ht="29.25" customHeight="1" x14ac:dyDescent="0.4">
      <c r="C121" s="9"/>
      <c r="D121" s="7">
        <f>COUNTA($D$108:D120)+1</f>
        <v>10</v>
      </c>
      <c r="E121" s="26" t="s">
        <v>344</v>
      </c>
      <c r="F121" s="28"/>
      <c r="G121" s="12" t="str">
        <f>IF($G$34="人数換算","",IFERROR(+G115/G118,""))</f>
        <v/>
      </c>
      <c r="H121" s="13" t="str">
        <f t="shared" ref="H121:P121" si="38">IF($G$34="人数換算","",IFERROR(+H115/H118,""))</f>
        <v/>
      </c>
      <c r="I121" s="20" t="str">
        <f t="shared" si="38"/>
        <v/>
      </c>
      <c r="J121" s="13" t="str">
        <f t="shared" si="38"/>
        <v/>
      </c>
      <c r="K121" s="13" t="str">
        <f t="shared" si="38"/>
        <v/>
      </c>
      <c r="L121" s="13" t="str">
        <f t="shared" si="38"/>
        <v/>
      </c>
      <c r="M121" s="13" t="str">
        <f t="shared" si="38"/>
        <v/>
      </c>
      <c r="N121" s="13" t="str">
        <f t="shared" si="38"/>
        <v/>
      </c>
      <c r="O121" s="13" t="str">
        <f t="shared" si="38"/>
        <v/>
      </c>
      <c r="P121" s="13" t="str">
        <f t="shared" si="38"/>
        <v/>
      </c>
    </row>
    <row r="122" spans="2:16" ht="29.25" customHeight="1" x14ac:dyDescent="0.4">
      <c r="C122" s="9"/>
      <c r="D122" s="7">
        <f>COUNTA($D$108:D121)+1</f>
        <v>11</v>
      </c>
      <c r="E122" s="26" t="s">
        <v>345</v>
      </c>
      <c r="F122" s="27" t="s">
        <v>259</v>
      </c>
      <c r="G122" s="14"/>
      <c r="H122" s="54" t="str">
        <f>IFERROR((H120-G120)/G120,"")</f>
        <v/>
      </c>
      <c r="I122" s="55" t="str">
        <f t="shared" ref="I122:P123" si="39">IFERROR((I120-H120)/H120,"")</f>
        <v/>
      </c>
      <c r="J122" s="54" t="str">
        <f t="shared" si="39"/>
        <v/>
      </c>
      <c r="K122" s="54" t="str">
        <f t="shared" si="39"/>
        <v/>
      </c>
      <c r="L122" s="54" t="str">
        <f t="shared" si="39"/>
        <v/>
      </c>
      <c r="M122" s="54" t="str">
        <f t="shared" si="39"/>
        <v/>
      </c>
      <c r="N122" s="54" t="str">
        <f t="shared" si="39"/>
        <v/>
      </c>
      <c r="O122" s="54" t="str">
        <f t="shared" si="39"/>
        <v/>
      </c>
      <c r="P122" s="54" t="str">
        <f t="shared" si="39"/>
        <v/>
      </c>
    </row>
    <row r="123" spans="2:16" ht="29.25" customHeight="1" x14ac:dyDescent="0.4">
      <c r="C123" s="9"/>
      <c r="D123" s="7">
        <f>COUNTA($D$108:D122)+1</f>
        <v>12</v>
      </c>
      <c r="E123" s="26" t="s">
        <v>346</v>
      </c>
      <c r="F123" s="28" t="s">
        <v>352</v>
      </c>
      <c r="G123" s="14"/>
      <c r="H123" s="54" t="str">
        <f>IFERROR((H121-G121)/G121,"")</f>
        <v/>
      </c>
      <c r="I123" s="55" t="str">
        <f t="shared" si="39"/>
        <v/>
      </c>
      <c r="J123" s="54" t="str">
        <f t="shared" si="39"/>
        <v/>
      </c>
      <c r="K123" s="54" t="str">
        <f t="shared" si="39"/>
        <v/>
      </c>
      <c r="L123" s="54" t="str">
        <f t="shared" si="39"/>
        <v/>
      </c>
      <c r="M123" s="54" t="str">
        <f t="shared" si="39"/>
        <v/>
      </c>
      <c r="N123" s="54" t="str">
        <f t="shared" si="39"/>
        <v/>
      </c>
      <c r="O123" s="54" t="str">
        <f>IFERROR((O121-N121)/N121,"")</f>
        <v/>
      </c>
      <c r="P123" s="54" t="str">
        <f>IFERROR((P121-O121)/O121,"")</f>
        <v/>
      </c>
    </row>
    <row r="124" spans="2:16" ht="29.25" customHeight="1" x14ac:dyDescent="0.4">
      <c r="C124" s="9"/>
      <c r="D124" s="7">
        <f>COUNTA($D$108:D123)+1</f>
        <v>13</v>
      </c>
      <c r="E124" s="26" t="s">
        <v>347</v>
      </c>
      <c r="F124" s="27"/>
      <c r="G124" s="82" t="str">
        <f>IFERROR(+G116/G119,"")</f>
        <v/>
      </c>
      <c r="H124" s="83" t="str">
        <f>IFERROR(+H116/H119,"")</f>
        <v/>
      </c>
      <c r="I124" s="83" t="str">
        <f t="shared" ref="I124:P124" si="40">IFERROR(+I116/I119,"")</f>
        <v/>
      </c>
      <c r="J124" s="83" t="str">
        <f t="shared" si="40"/>
        <v/>
      </c>
      <c r="K124" s="83" t="str">
        <f t="shared" si="40"/>
        <v/>
      </c>
      <c r="L124" s="83" t="str">
        <f t="shared" si="40"/>
        <v/>
      </c>
      <c r="M124" s="83" t="str">
        <f t="shared" si="40"/>
        <v/>
      </c>
      <c r="N124" s="83" t="str">
        <f t="shared" si="40"/>
        <v/>
      </c>
      <c r="O124" s="83" t="str">
        <f t="shared" si="40"/>
        <v/>
      </c>
      <c r="P124" s="83" t="str">
        <f t="shared" si="40"/>
        <v/>
      </c>
    </row>
    <row r="125" spans="2:16" ht="29.25" customHeight="1" x14ac:dyDescent="0.4">
      <c r="D125" s="7">
        <f>COUNTA($D$108:D124)+1</f>
        <v>14</v>
      </c>
      <c r="E125" s="26" t="s">
        <v>348</v>
      </c>
      <c r="F125" s="27" t="s">
        <v>259</v>
      </c>
      <c r="G125" s="14"/>
      <c r="H125" s="54" t="str">
        <f>IFERROR((H124-G124)/G124,"")</f>
        <v/>
      </c>
      <c r="I125" s="55" t="str">
        <f>IFERROR((I124-H124)/H124,"")</f>
        <v/>
      </c>
      <c r="J125" s="54" t="str">
        <f t="shared" ref="J125:P125" si="41">IFERROR((J124-I124)/I124,"")</f>
        <v/>
      </c>
      <c r="K125" s="54" t="str">
        <f t="shared" si="41"/>
        <v/>
      </c>
      <c r="L125" s="54" t="str">
        <f t="shared" si="41"/>
        <v/>
      </c>
      <c r="M125" s="54" t="str">
        <f t="shared" si="41"/>
        <v/>
      </c>
      <c r="N125" s="54" t="str">
        <f t="shared" si="41"/>
        <v/>
      </c>
      <c r="O125" s="54" t="str">
        <f t="shared" si="41"/>
        <v/>
      </c>
      <c r="P125" s="54" t="str">
        <f t="shared" si="41"/>
        <v/>
      </c>
    </row>
    <row r="126" spans="2:16" x14ac:dyDescent="0.4">
      <c r="E126" s="50"/>
    </row>
    <row r="127" spans="2:16" ht="19.5" thickBot="1" x14ac:dyDescent="0.45">
      <c r="B127" s="81"/>
      <c r="C127" s="52" t="s">
        <v>276</v>
      </c>
      <c r="D127" s="4"/>
      <c r="E127" s="6"/>
      <c r="F127" s="6"/>
    </row>
    <row r="128" spans="2:16" ht="29.25" customHeight="1" thickBot="1" x14ac:dyDescent="0.45">
      <c r="D128" s="154">
        <f>COUNTA($D$127:D127)+1</f>
        <v>1</v>
      </c>
      <c r="E128" s="155" t="s">
        <v>198</v>
      </c>
      <c r="F128" s="156"/>
      <c r="G128" s="157" t="str">
        <f>IF($H$86="","",$H$86)</f>
        <v/>
      </c>
      <c r="M128" s="186" t="s">
        <v>365</v>
      </c>
      <c r="N128" s="56" t="s">
        <v>363</v>
      </c>
      <c r="O128" s="56" t="s">
        <v>364</v>
      </c>
      <c r="P128" s="56" t="str">
        <f>"基準："&amp;$G128</f>
        <v>基準：</v>
      </c>
    </row>
    <row r="129" spans="3:17" ht="29.25" customHeight="1" x14ac:dyDescent="0.4">
      <c r="D129" s="58">
        <f>COUNTA($D$127:D128)+1</f>
        <v>2</v>
      </c>
      <c r="E129" s="60" t="s">
        <v>229</v>
      </c>
      <c r="F129" s="65" t="s">
        <v>24</v>
      </c>
      <c r="G129" s="175"/>
      <c r="H129" s="6"/>
      <c r="M129" s="145" t="s">
        <v>361</v>
      </c>
      <c r="N129" s="145" t="str">
        <f>IF($G$34="就業時間換算","－",IFERROR(((HLOOKUP(DATE(YEAR($E$13)+3,MONTH($E$9),DAY($E$9)),$G133:$P144,7,FALSE))/(HLOOKUP(DATE(YEAR($E$13),MONTH($E$9),DAY($E$9)),$G133:$P144,7,FALSE)))^(1/3)-1,""))</f>
        <v/>
      </c>
      <c r="O129" s="158" t="str">
        <f>IF($G$34="人数換算","－",IFERROR(((HLOOKUP(DATE(YEAR($E$13)+3,MONTH($E$9),DAY($E$9)),$G133:$P144,8,FALSE))/(HLOOKUP(DATE(YEAR($E$13),MONTH($E$9),DAY($E$9)),$G133:$P144,8,FALSE)))^(1/3)-1,""))</f>
        <v/>
      </c>
      <c r="P129" s="191" t="s">
        <v>412</v>
      </c>
      <c r="Q129" s="147" t="str">
        <f>IF($G$34="人数換算",$N129,IF($G$34="就業時間換算",$O129,""))</f>
        <v/>
      </c>
    </row>
    <row r="130" spans="3:17" ht="29.25" customHeight="1" x14ac:dyDescent="0.4">
      <c r="D130" s="58">
        <f>COUNTA($D$127:D129)+1</f>
        <v>3</v>
      </c>
      <c r="E130" s="60" t="s">
        <v>230</v>
      </c>
      <c r="F130" s="36" t="s">
        <v>24</v>
      </c>
      <c r="G130" s="176"/>
      <c r="H130" s="6"/>
      <c r="M130" s="145" t="s">
        <v>362</v>
      </c>
      <c r="N130" s="145" t="str">
        <f>IF(AND(COUNTA($G138:$P138)&gt;0,SUMIF($G138:$P138,"&lt;&gt;"&amp;"")=0),"－",IFERROR(((HLOOKUP(DATE(YEAR($E$13)+3,MONTH($E$9),DAY($E$9)),$G133:$P144,11,FALSE))/(HLOOKUP(DATE(YEAR($E$13),MONTH($E$9),DAY($E$9)),$G133:$P144,11,FALSE)))^(1/3)-1,""))</f>
        <v/>
      </c>
      <c r="O130" s="159" t="s">
        <v>360</v>
      </c>
      <c r="P130" s="192"/>
    </row>
    <row r="131" spans="3:17" x14ac:dyDescent="0.4">
      <c r="D131" s="1"/>
      <c r="E131" s="75" t="s">
        <v>271</v>
      </c>
      <c r="G131" s="1" t="s">
        <v>257</v>
      </c>
    </row>
    <row r="132" spans="3:17" x14ac:dyDescent="0.4">
      <c r="D132" s="1"/>
      <c r="G132" s="74" t="s">
        <v>2</v>
      </c>
      <c r="H132" s="74" t="s">
        <v>3</v>
      </c>
      <c r="I132" s="74" t="s">
        <v>4</v>
      </c>
      <c r="J132" s="160" t="s">
        <v>325</v>
      </c>
      <c r="K132" s="160"/>
      <c r="L132" s="160"/>
      <c r="M132" s="160"/>
      <c r="N132" s="160"/>
      <c r="O132" s="160"/>
      <c r="P132" s="160"/>
    </row>
    <row r="133" spans="3:17" x14ac:dyDescent="0.4">
      <c r="D133" s="11"/>
      <c r="E133" s="11"/>
      <c r="F133" s="64"/>
      <c r="G133" s="73" t="str">
        <f>IF($I133="","",EDATE(H133,-12))</f>
        <v/>
      </c>
      <c r="H133" s="73" t="str">
        <f>IF($I133="","",EDATE(I133,-12))</f>
        <v/>
      </c>
      <c r="I133" s="73" t="str">
        <f>IF($I$12="","",$I$12)</f>
        <v/>
      </c>
      <c r="J133" s="73" t="str">
        <f>IF($I133="","",EDATE(I133,12))</f>
        <v/>
      </c>
      <c r="K133" s="73" t="str">
        <f t="shared" ref="K133:P133" si="42">IF($I133="","",EDATE(J133,12))</f>
        <v/>
      </c>
      <c r="L133" s="73" t="str">
        <f t="shared" si="42"/>
        <v/>
      </c>
      <c r="M133" s="73" t="str">
        <f t="shared" si="42"/>
        <v/>
      </c>
      <c r="N133" s="73" t="str">
        <f t="shared" si="42"/>
        <v/>
      </c>
      <c r="O133" s="73" t="str">
        <f t="shared" si="42"/>
        <v/>
      </c>
      <c r="P133" s="73" t="str">
        <f t="shared" si="42"/>
        <v/>
      </c>
    </row>
    <row r="134" spans="3:17" ht="29.25" customHeight="1" x14ac:dyDescent="0.4">
      <c r="D134" s="58">
        <f>COUNTA($D$127:D133)+1</f>
        <v>4</v>
      </c>
      <c r="E134" s="31" t="s">
        <v>351</v>
      </c>
      <c r="F134" s="62"/>
      <c r="G134" s="177"/>
      <c r="H134" s="119"/>
      <c r="I134" s="168"/>
      <c r="J134" s="119"/>
      <c r="K134" s="119"/>
      <c r="L134" s="119"/>
      <c r="M134" s="119"/>
      <c r="N134" s="119"/>
      <c r="O134" s="119"/>
      <c r="P134" s="119"/>
    </row>
    <row r="135" spans="3:17" ht="29.25" customHeight="1" x14ac:dyDescent="0.4">
      <c r="C135" s="9"/>
      <c r="D135" s="58">
        <f>COUNTA($D$127:D134)+1</f>
        <v>5</v>
      </c>
      <c r="E135" s="31" t="s">
        <v>350</v>
      </c>
      <c r="F135" s="62"/>
      <c r="G135" s="177"/>
      <c r="H135" s="119"/>
      <c r="I135" s="168"/>
      <c r="J135" s="119"/>
      <c r="K135" s="119"/>
      <c r="L135" s="119"/>
      <c r="M135" s="119"/>
      <c r="N135" s="119"/>
      <c r="O135" s="119"/>
      <c r="P135" s="119"/>
    </row>
    <row r="136" spans="3:17" ht="29.25" customHeight="1" x14ac:dyDescent="0.4">
      <c r="C136" s="9"/>
      <c r="D136" s="5">
        <f>COUNTA($D$127:D135)+1</f>
        <v>6</v>
      </c>
      <c r="E136" s="24" t="s">
        <v>356</v>
      </c>
      <c r="F136" s="23" t="s">
        <v>256</v>
      </c>
      <c r="G136" s="167"/>
      <c r="H136" s="119"/>
      <c r="I136" s="168"/>
      <c r="J136" s="119"/>
      <c r="K136" s="119"/>
      <c r="L136" s="119"/>
      <c r="M136" s="119"/>
      <c r="N136" s="119"/>
      <c r="O136" s="119"/>
      <c r="P136" s="119"/>
    </row>
    <row r="137" spans="3:17" ht="29.25" customHeight="1" x14ac:dyDescent="0.4">
      <c r="C137" s="9"/>
      <c r="D137" s="5">
        <f>COUNTA($D$127:D136)+1</f>
        <v>7</v>
      </c>
      <c r="E137" s="24" t="s">
        <v>223</v>
      </c>
      <c r="F137" s="25" t="s">
        <v>256</v>
      </c>
      <c r="G137" s="167"/>
      <c r="H137" s="119"/>
      <c r="I137" s="168"/>
      <c r="J137" s="119"/>
      <c r="K137" s="119"/>
      <c r="L137" s="119"/>
      <c r="M137" s="119"/>
      <c r="N137" s="119"/>
      <c r="O137" s="119"/>
      <c r="P137" s="119"/>
    </row>
    <row r="138" spans="3:17" ht="29.25" customHeight="1" x14ac:dyDescent="0.4">
      <c r="C138" s="9"/>
      <c r="D138" s="58">
        <f>COUNTA($D$127:D137)+1</f>
        <v>8</v>
      </c>
      <c r="E138" s="31" t="s">
        <v>333</v>
      </c>
      <c r="F138" s="62" t="s">
        <v>342</v>
      </c>
      <c r="G138" s="177"/>
      <c r="H138" s="119"/>
      <c r="I138" s="168"/>
      <c r="J138" s="119"/>
      <c r="K138" s="119"/>
      <c r="L138" s="119"/>
      <c r="M138" s="119"/>
      <c r="N138" s="119"/>
      <c r="O138" s="119"/>
      <c r="P138" s="119"/>
    </row>
    <row r="139" spans="3:17" ht="29.25" customHeight="1" x14ac:dyDescent="0.4">
      <c r="C139" s="9"/>
      <c r="D139" s="7">
        <f>COUNTA($D$127:D138)+1</f>
        <v>9</v>
      </c>
      <c r="E139" s="26" t="s">
        <v>343</v>
      </c>
      <c r="F139" s="27"/>
      <c r="G139" s="12" t="str">
        <f>IF($G$34="就業時間換算","",IFERROR(+G134/G136,""))</f>
        <v/>
      </c>
      <c r="H139" s="13" t="str">
        <f t="shared" ref="H139:P139" si="43">IF($G$34="就業時間換算","",IFERROR(+H134/H136,""))</f>
        <v/>
      </c>
      <c r="I139" s="20" t="str">
        <f t="shared" si="43"/>
        <v/>
      </c>
      <c r="J139" s="13" t="str">
        <f t="shared" si="43"/>
        <v/>
      </c>
      <c r="K139" s="13" t="str">
        <f t="shared" si="43"/>
        <v/>
      </c>
      <c r="L139" s="13" t="str">
        <f t="shared" si="43"/>
        <v/>
      </c>
      <c r="M139" s="13" t="str">
        <f t="shared" si="43"/>
        <v/>
      </c>
      <c r="N139" s="13" t="str">
        <f t="shared" si="43"/>
        <v/>
      </c>
      <c r="O139" s="13" t="str">
        <f t="shared" si="43"/>
        <v/>
      </c>
      <c r="P139" s="13" t="str">
        <f t="shared" si="43"/>
        <v/>
      </c>
    </row>
    <row r="140" spans="3:17" ht="29.25" customHeight="1" x14ac:dyDescent="0.4">
      <c r="C140" s="9"/>
      <c r="D140" s="7">
        <f>COUNTA($D$127:D139)+1</f>
        <v>10</v>
      </c>
      <c r="E140" s="26" t="s">
        <v>344</v>
      </c>
      <c r="F140" s="28"/>
      <c r="G140" s="12" t="str">
        <f>IF($G$34="人数換算","",IFERROR(+G134/G137,""))</f>
        <v/>
      </c>
      <c r="H140" s="13" t="str">
        <f t="shared" ref="H140:P140" si="44">IF($G$34="人数換算","",IFERROR(+H134/H137,""))</f>
        <v/>
      </c>
      <c r="I140" s="20" t="str">
        <f t="shared" si="44"/>
        <v/>
      </c>
      <c r="J140" s="13" t="str">
        <f t="shared" si="44"/>
        <v/>
      </c>
      <c r="K140" s="13" t="str">
        <f t="shared" si="44"/>
        <v/>
      </c>
      <c r="L140" s="13" t="str">
        <f t="shared" si="44"/>
        <v/>
      </c>
      <c r="M140" s="13" t="str">
        <f t="shared" si="44"/>
        <v/>
      </c>
      <c r="N140" s="13" t="str">
        <f t="shared" si="44"/>
        <v/>
      </c>
      <c r="O140" s="13" t="str">
        <f t="shared" si="44"/>
        <v/>
      </c>
      <c r="P140" s="13" t="str">
        <f t="shared" si="44"/>
        <v/>
      </c>
    </row>
    <row r="141" spans="3:17" ht="29.25" customHeight="1" x14ac:dyDescent="0.4">
      <c r="C141" s="9"/>
      <c r="D141" s="7">
        <f>COUNTA($D$127:D140)+1</f>
        <v>11</v>
      </c>
      <c r="E141" s="26" t="s">
        <v>345</v>
      </c>
      <c r="F141" s="27" t="s">
        <v>259</v>
      </c>
      <c r="G141" s="14"/>
      <c r="H141" s="54" t="str">
        <f>IFERROR((H139-G139)/G139,"")</f>
        <v/>
      </c>
      <c r="I141" s="55" t="str">
        <f t="shared" ref="I141:P142" si="45">IFERROR((I139-H139)/H139,"")</f>
        <v/>
      </c>
      <c r="J141" s="54" t="str">
        <f t="shared" si="45"/>
        <v/>
      </c>
      <c r="K141" s="54" t="str">
        <f t="shared" si="45"/>
        <v/>
      </c>
      <c r="L141" s="54" t="str">
        <f t="shared" si="45"/>
        <v/>
      </c>
      <c r="M141" s="54" t="str">
        <f t="shared" si="45"/>
        <v/>
      </c>
      <c r="N141" s="54" t="str">
        <f t="shared" si="45"/>
        <v/>
      </c>
      <c r="O141" s="54" t="str">
        <f t="shared" si="45"/>
        <v/>
      </c>
      <c r="P141" s="54" t="str">
        <f t="shared" si="45"/>
        <v/>
      </c>
    </row>
    <row r="142" spans="3:17" ht="29.25" customHeight="1" x14ac:dyDescent="0.4">
      <c r="C142" s="9"/>
      <c r="D142" s="7">
        <f>COUNTA($D$127:D141)+1</f>
        <v>12</v>
      </c>
      <c r="E142" s="26" t="s">
        <v>346</v>
      </c>
      <c r="F142" s="28" t="s">
        <v>352</v>
      </c>
      <c r="G142" s="14"/>
      <c r="H142" s="54" t="str">
        <f>IFERROR((H140-G140)/G140,"")</f>
        <v/>
      </c>
      <c r="I142" s="55" t="str">
        <f t="shared" si="45"/>
        <v/>
      </c>
      <c r="J142" s="54" t="str">
        <f t="shared" si="45"/>
        <v/>
      </c>
      <c r="K142" s="54" t="str">
        <f t="shared" si="45"/>
        <v/>
      </c>
      <c r="L142" s="54" t="str">
        <f t="shared" si="45"/>
        <v/>
      </c>
      <c r="M142" s="54" t="str">
        <f t="shared" si="45"/>
        <v/>
      </c>
      <c r="N142" s="54" t="str">
        <f t="shared" si="45"/>
        <v/>
      </c>
      <c r="O142" s="54" t="str">
        <f t="shared" si="45"/>
        <v/>
      </c>
      <c r="P142" s="54" t="str">
        <f t="shared" si="45"/>
        <v/>
      </c>
    </row>
    <row r="143" spans="3:17" ht="29.25" customHeight="1" x14ac:dyDescent="0.4">
      <c r="C143" s="9"/>
      <c r="D143" s="7">
        <f>COUNTA($D$127:D142)+1</f>
        <v>13</v>
      </c>
      <c r="E143" s="26" t="s">
        <v>347</v>
      </c>
      <c r="F143" s="27"/>
      <c r="G143" s="82" t="str">
        <f>IFERROR(+G135/G138,"")</f>
        <v/>
      </c>
      <c r="H143" s="83" t="str">
        <f>IFERROR(+H135/H138,"")</f>
        <v/>
      </c>
      <c r="I143" s="83" t="str">
        <f t="shared" ref="I143:P143" si="46">IFERROR(+I135/I138,"")</f>
        <v/>
      </c>
      <c r="J143" s="83" t="str">
        <f t="shared" si="46"/>
        <v/>
      </c>
      <c r="K143" s="83" t="str">
        <f t="shared" si="46"/>
        <v/>
      </c>
      <c r="L143" s="83" t="str">
        <f t="shared" si="46"/>
        <v/>
      </c>
      <c r="M143" s="83" t="str">
        <f t="shared" si="46"/>
        <v/>
      </c>
      <c r="N143" s="83" t="str">
        <f t="shared" si="46"/>
        <v/>
      </c>
      <c r="O143" s="83" t="str">
        <f t="shared" si="46"/>
        <v/>
      </c>
      <c r="P143" s="83" t="str">
        <f t="shared" si="46"/>
        <v/>
      </c>
    </row>
    <row r="144" spans="3:17" ht="29.25" customHeight="1" x14ac:dyDescent="0.4">
      <c r="D144" s="7">
        <f>COUNTA($D$127:D143)+1</f>
        <v>14</v>
      </c>
      <c r="E144" s="26" t="s">
        <v>348</v>
      </c>
      <c r="F144" s="27" t="s">
        <v>259</v>
      </c>
      <c r="G144" s="14"/>
      <c r="H144" s="54" t="str">
        <f>IFERROR((H143-G143)/G143,"")</f>
        <v/>
      </c>
      <c r="I144" s="55" t="str">
        <f>IFERROR((I143-H143)/H143,"")</f>
        <v/>
      </c>
      <c r="J144" s="54" t="str">
        <f t="shared" ref="J144:P144" si="47">IFERROR((J143-I143)/I143,"")</f>
        <v/>
      </c>
      <c r="K144" s="54" t="str">
        <f t="shared" si="47"/>
        <v/>
      </c>
      <c r="L144" s="54" t="str">
        <f t="shared" si="47"/>
        <v/>
      </c>
      <c r="M144" s="54" t="str">
        <f t="shared" si="47"/>
        <v/>
      </c>
      <c r="N144" s="54" t="str">
        <f t="shared" si="47"/>
        <v/>
      </c>
      <c r="O144" s="54" t="str">
        <f t="shared" si="47"/>
        <v/>
      </c>
      <c r="P144" s="54" t="str">
        <f t="shared" si="47"/>
        <v/>
      </c>
    </row>
    <row r="145" spans="2:17" x14ac:dyDescent="0.4">
      <c r="E145" s="50"/>
    </row>
    <row r="146" spans="2:17" ht="19.5" thickBot="1" x14ac:dyDescent="0.45">
      <c r="B146" s="81"/>
      <c r="C146" s="52" t="s">
        <v>277</v>
      </c>
      <c r="D146" s="4"/>
      <c r="E146" s="6"/>
      <c r="F146" s="6"/>
    </row>
    <row r="147" spans="2:17" ht="29.25" customHeight="1" thickBot="1" x14ac:dyDescent="0.45">
      <c r="D147" s="154">
        <f>COUNTA($D$146:D146)+1</f>
        <v>1</v>
      </c>
      <c r="E147" s="155" t="s">
        <v>198</v>
      </c>
      <c r="F147" s="156"/>
      <c r="G147" s="157" t="str">
        <f>IF($I$86="","",$I$86)</f>
        <v/>
      </c>
      <c r="M147" s="186" t="s">
        <v>365</v>
      </c>
      <c r="N147" s="56" t="s">
        <v>363</v>
      </c>
      <c r="O147" s="56" t="s">
        <v>364</v>
      </c>
      <c r="P147" s="56" t="str">
        <f>"基準："&amp;$G147</f>
        <v>基準：</v>
      </c>
    </row>
    <row r="148" spans="2:17" ht="29.25" customHeight="1" x14ac:dyDescent="0.4">
      <c r="D148" s="58">
        <f>COUNTA($D$146:D147)+1</f>
        <v>2</v>
      </c>
      <c r="E148" s="60" t="s">
        <v>229</v>
      </c>
      <c r="F148" s="65" t="s">
        <v>24</v>
      </c>
      <c r="G148" s="175"/>
      <c r="M148" s="145" t="s">
        <v>361</v>
      </c>
      <c r="N148" s="145" t="str">
        <f>IF($G$34="就業時間換算","－",IFERROR(((HLOOKUP(DATE(YEAR($E$13)+3,MONTH($E$9),DAY($E$9)),$G152:$P163,7,FALSE))/(HLOOKUP(DATE(YEAR($E$13),MONTH($E$9),DAY($E$9)),$G152:$P163,7,FALSE)))^(1/3)-1,""))</f>
        <v/>
      </c>
      <c r="O148" s="158" t="str">
        <f>IF($G$34="人数換算","－",IFERROR(((HLOOKUP(DATE(YEAR($E$13)+3,MONTH($E$9),DAY($E$9)),$G152:$P163,8,FALSE))/(HLOOKUP(DATE(YEAR($E$13),MONTH($E$9),DAY($E$9)),$G152:$P163,8,FALSE)))^(1/3)-1,""))</f>
        <v/>
      </c>
      <c r="P148" s="191" t="s">
        <v>412</v>
      </c>
      <c r="Q148" s="147" t="str">
        <f>IF($G$34="人数換算",$N148,IF($G$34="就業時間換算",$O148,""))</f>
        <v/>
      </c>
    </row>
    <row r="149" spans="2:17" ht="29.25" customHeight="1" x14ac:dyDescent="0.4">
      <c r="D149" s="58">
        <f>COUNTA($D$146:D148)+1</f>
        <v>3</v>
      </c>
      <c r="E149" s="60" t="s">
        <v>230</v>
      </c>
      <c r="F149" s="36" t="s">
        <v>24</v>
      </c>
      <c r="G149" s="176"/>
      <c r="M149" s="145" t="s">
        <v>362</v>
      </c>
      <c r="N149" s="145" t="str">
        <f>IF(AND(COUNTA($G157:$P157)&gt;0,SUMIF($G157:$P157,"&lt;&gt;"&amp;"")=0),"－",IFERROR(((HLOOKUP(DATE(YEAR($E$13)+3,MONTH($E$9),DAY($E$9)),$G152:$P163,11,FALSE))/(HLOOKUP(DATE(YEAR($E$13),MONTH($E$9),DAY($E$9)),$G152:$P163,11,FALSE)))^(1/3)-1,""))</f>
        <v/>
      </c>
      <c r="O149" s="159" t="s">
        <v>360</v>
      </c>
      <c r="P149" s="192"/>
    </row>
    <row r="150" spans="2:17" x14ac:dyDescent="0.4">
      <c r="D150" s="1"/>
      <c r="E150" s="75" t="s">
        <v>271</v>
      </c>
      <c r="G150" s="1" t="s">
        <v>257</v>
      </c>
    </row>
    <row r="151" spans="2:17" x14ac:dyDescent="0.4">
      <c r="D151" s="1"/>
      <c r="G151" s="74" t="s">
        <v>2</v>
      </c>
      <c r="H151" s="74" t="s">
        <v>3</v>
      </c>
      <c r="I151" s="74" t="s">
        <v>4</v>
      </c>
      <c r="J151" s="160" t="s">
        <v>325</v>
      </c>
      <c r="K151" s="160"/>
      <c r="L151" s="160"/>
      <c r="M151" s="160"/>
      <c r="N151" s="160"/>
      <c r="O151" s="160"/>
      <c r="P151" s="160"/>
    </row>
    <row r="152" spans="2:17" x14ac:dyDescent="0.4">
      <c r="D152" s="11"/>
      <c r="E152" s="11"/>
      <c r="F152" s="64"/>
      <c r="G152" s="73" t="str">
        <f>IF($I152="","",EDATE(H152,-12))</f>
        <v/>
      </c>
      <c r="H152" s="73" t="str">
        <f>IF($I152="","",EDATE(I152,-12))</f>
        <v/>
      </c>
      <c r="I152" s="73" t="str">
        <f>IF($I$12="","",$I$12)</f>
        <v/>
      </c>
      <c r="J152" s="73" t="str">
        <f>IF($I152="","",EDATE(I152,12))</f>
        <v/>
      </c>
      <c r="K152" s="73" t="str">
        <f t="shared" ref="K152:P152" si="48">IF($I152="","",EDATE(J152,12))</f>
        <v/>
      </c>
      <c r="L152" s="73" t="str">
        <f t="shared" si="48"/>
        <v/>
      </c>
      <c r="M152" s="73" t="str">
        <f t="shared" si="48"/>
        <v/>
      </c>
      <c r="N152" s="73" t="str">
        <f t="shared" si="48"/>
        <v/>
      </c>
      <c r="O152" s="73" t="str">
        <f t="shared" si="48"/>
        <v/>
      </c>
      <c r="P152" s="73" t="str">
        <f t="shared" si="48"/>
        <v/>
      </c>
    </row>
    <row r="153" spans="2:17" ht="29.25" customHeight="1" x14ac:dyDescent="0.4">
      <c r="D153" s="58">
        <f>COUNTA($D$146:D152)+1</f>
        <v>4</v>
      </c>
      <c r="E153" s="31" t="s">
        <v>351</v>
      </c>
      <c r="F153" s="62"/>
      <c r="G153" s="177"/>
      <c r="H153" s="119"/>
      <c r="I153" s="168"/>
      <c r="J153" s="119"/>
      <c r="K153" s="119"/>
      <c r="L153" s="119"/>
      <c r="M153" s="119"/>
      <c r="N153" s="119"/>
      <c r="O153" s="119"/>
      <c r="P153" s="119"/>
    </row>
    <row r="154" spans="2:17" ht="29.25" customHeight="1" x14ac:dyDescent="0.4">
      <c r="C154" s="9"/>
      <c r="D154" s="58">
        <f>COUNTA($D$146:D153)+1</f>
        <v>5</v>
      </c>
      <c r="E154" s="31" t="s">
        <v>350</v>
      </c>
      <c r="F154" s="62"/>
      <c r="G154" s="177"/>
      <c r="H154" s="119"/>
      <c r="I154" s="168"/>
      <c r="J154" s="119"/>
      <c r="K154" s="119"/>
      <c r="L154" s="119"/>
      <c r="M154" s="119"/>
      <c r="N154" s="119"/>
      <c r="O154" s="119"/>
      <c r="P154" s="119"/>
    </row>
    <row r="155" spans="2:17" ht="29.25" customHeight="1" x14ac:dyDescent="0.4">
      <c r="C155" s="9"/>
      <c r="D155" s="5">
        <f>COUNTA($D$146:D154)+1</f>
        <v>6</v>
      </c>
      <c r="E155" s="24" t="s">
        <v>356</v>
      </c>
      <c r="F155" s="23" t="s">
        <v>256</v>
      </c>
      <c r="G155" s="167"/>
      <c r="H155" s="119"/>
      <c r="I155" s="168"/>
      <c r="J155" s="119"/>
      <c r="K155" s="119"/>
      <c r="L155" s="119"/>
      <c r="M155" s="119"/>
      <c r="N155" s="119"/>
      <c r="O155" s="119"/>
      <c r="P155" s="119"/>
    </row>
    <row r="156" spans="2:17" ht="29.25" customHeight="1" x14ac:dyDescent="0.4">
      <c r="C156" s="9"/>
      <c r="D156" s="5">
        <f>COUNTA($D$146:D155)+1</f>
        <v>7</v>
      </c>
      <c r="E156" s="24" t="s">
        <v>223</v>
      </c>
      <c r="F156" s="25" t="s">
        <v>256</v>
      </c>
      <c r="G156" s="167"/>
      <c r="H156" s="119"/>
      <c r="I156" s="168"/>
      <c r="J156" s="119"/>
      <c r="K156" s="119"/>
      <c r="L156" s="119"/>
      <c r="M156" s="119"/>
      <c r="N156" s="119"/>
      <c r="O156" s="119"/>
      <c r="P156" s="119"/>
    </row>
    <row r="157" spans="2:17" ht="29.25" customHeight="1" x14ac:dyDescent="0.4">
      <c r="C157" s="9"/>
      <c r="D157" s="58">
        <f>COUNTA($D$146:D156)+1</f>
        <v>8</v>
      </c>
      <c r="E157" s="31" t="s">
        <v>333</v>
      </c>
      <c r="F157" s="62" t="s">
        <v>342</v>
      </c>
      <c r="G157" s="177"/>
      <c r="H157" s="119"/>
      <c r="I157" s="168"/>
      <c r="J157" s="119"/>
      <c r="K157" s="119"/>
      <c r="L157" s="119"/>
      <c r="M157" s="119"/>
      <c r="N157" s="119"/>
      <c r="O157" s="119"/>
      <c r="P157" s="119"/>
    </row>
    <row r="158" spans="2:17" ht="29.25" customHeight="1" x14ac:dyDescent="0.4">
      <c r="C158" s="9"/>
      <c r="D158" s="7">
        <f>COUNTA($D$146:D157)+1</f>
        <v>9</v>
      </c>
      <c r="E158" s="26" t="s">
        <v>343</v>
      </c>
      <c r="F158" s="27"/>
      <c r="G158" s="12" t="str">
        <f>IF($G$34="就業時間換算","",IFERROR(+G153/G155,""))</f>
        <v/>
      </c>
      <c r="H158" s="13" t="str">
        <f t="shared" ref="H158:P158" si="49">IF($G$34="就業時間換算","",IFERROR(+H153/H155,""))</f>
        <v/>
      </c>
      <c r="I158" s="20" t="str">
        <f t="shared" si="49"/>
        <v/>
      </c>
      <c r="J158" s="13" t="str">
        <f t="shared" si="49"/>
        <v/>
      </c>
      <c r="K158" s="13" t="str">
        <f t="shared" si="49"/>
        <v/>
      </c>
      <c r="L158" s="13" t="str">
        <f t="shared" si="49"/>
        <v/>
      </c>
      <c r="M158" s="13" t="str">
        <f t="shared" si="49"/>
        <v/>
      </c>
      <c r="N158" s="13" t="str">
        <f t="shared" si="49"/>
        <v/>
      </c>
      <c r="O158" s="13" t="str">
        <f t="shared" si="49"/>
        <v/>
      </c>
      <c r="P158" s="13" t="str">
        <f t="shared" si="49"/>
        <v/>
      </c>
    </row>
    <row r="159" spans="2:17" ht="29.25" customHeight="1" x14ac:dyDescent="0.4">
      <c r="C159" s="9"/>
      <c r="D159" s="7">
        <f>COUNTA($D$146:D158)+1</f>
        <v>10</v>
      </c>
      <c r="E159" s="26" t="s">
        <v>344</v>
      </c>
      <c r="F159" s="28"/>
      <c r="G159" s="12" t="str">
        <f>IF($G$34="人数換算","",IFERROR(+G153/G156,""))</f>
        <v/>
      </c>
      <c r="H159" s="13" t="str">
        <f t="shared" ref="H159:P159" si="50">IF($G$34="人数換算","",IFERROR(+H153/H156,""))</f>
        <v/>
      </c>
      <c r="I159" s="20" t="str">
        <f t="shared" si="50"/>
        <v/>
      </c>
      <c r="J159" s="13" t="str">
        <f t="shared" si="50"/>
        <v/>
      </c>
      <c r="K159" s="13" t="str">
        <f t="shared" si="50"/>
        <v/>
      </c>
      <c r="L159" s="13" t="str">
        <f t="shared" si="50"/>
        <v/>
      </c>
      <c r="M159" s="13" t="str">
        <f t="shared" si="50"/>
        <v/>
      </c>
      <c r="N159" s="13" t="str">
        <f t="shared" si="50"/>
        <v/>
      </c>
      <c r="O159" s="13" t="str">
        <f t="shared" si="50"/>
        <v/>
      </c>
      <c r="P159" s="13" t="str">
        <f t="shared" si="50"/>
        <v/>
      </c>
    </row>
    <row r="160" spans="2:17" ht="29.25" customHeight="1" x14ac:dyDescent="0.4">
      <c r="C160" s="9"/>
      <c r="D160" s="7">
        <f>COUNTA($D$146:D159)+1</f>
        <v>11</v>
      </c>
      <c r="E160" s="26" t="s">
        <v>345</v>
      </c>
      <c r="F160" s="27" t="s">
        <v>259</v>
      </c>
      <c r="G160" s="14"/>
      <c r="H160" s="54" t="str">
        <f>IFERROR((H158-G158)/G158,"")</f>
        <v/>
      </c>
      <c r="I160" s="55" t="str">
        <f t="shared" ref="I160:P161" si="51">IFERROR((I158-H158)/H158,"")</f>
        <v/>
      </c>
      <c r="J160" s="54" t="str">
        <f t="shared" si="51"/>
        <v/>
      </c>
      <c r="K160" s="54" t="str">
        <f t="shared" si="51"/>
        <v/>
      </c>
      <c r="L160" s="54" t="str">
        <f t="shared" si="51"/>
        <v/>
      </c>
      <c r="M160" s="54" t="str">
        <f t="shared" si="51"/>
        <v/>
      </c>
      <c r="N160" s="54" t="str">
        <f t="shared" si="51"/>
        <v/>
      </c>
      <c r="O160" s="54" t="str">
        <f t="shared" si="51"/>
        <v/>
      </c>
      <c r="P160" s="54" t="str">
        <f t="shared" si="51"/>
        <v/>
      </c>
    </row>
    <row r="161" spans="2:17" ht="29.25" customHeight="1" x14ac:dyDescent="0.4">
      <c r="C161" s="9"/>
      <c r="D161" s="7">
        <f>COUNTA($D$146:D160)+1</f>
        <v>12</v>
      </c>
      <c r="E161" s="26" t="s">
        <v>346</v>
      </c>
      <c r="F161" s="28" t="s">
        <v>352</v>
      </c>
      <c r="G161" s="14"/>
      <c r="H161" s="54" t="str">
        <f>IFERROR((H159-G159)/G159,"")</f>
        <v/>
      </c>
      <c r="I161" s="55" t="str">
        <f t="shared" si="51"/>
        <v/>
      </c>
      <c r="J161" s="54" t="str">
        <f t="shared" si="51"/>
        <v/>
      </c>
      <c r="K161" s="54" t="str">
        <f t="shared" si="51"/>
        <v/>
      </c>
      <c r="L161" s="54" t="str">
        <f t="shared" si="51"/>
        <v/>
      </c>
      <c r="M161" s="54" t="str">
        <f t="shared" si="51"/>
        <v/>
      </c>
      <c r="N161" s="54" t="str">
        <f t="shared" si="51"/>
        <v/>
      </c>
      <c r="O161" s="54" t="str">
        <f t="shared" si="51"/>
        <v/>
      </c>
      <c r="P161" s="54" t="str">
        <f t="shared" si="51"/>
        <v/>
      </c>
    </row>
    <row r="162" spans="2:17" ht="29.25" customHeight="1" x14ac:dyDescent="0.4">
      <c r="C162" s="9"/>
      <c r="D162" s="7">
        <f>COUNTA($D$146:D161)+1</f>
        <v>13</v>
      </c>
      <c r="E162" s="26" t="s">
        <v>347</v>
      </c>
      <c r="F162" s="27"/>
      <c r="G162" s="82" t="str">
        <f>IFERROR(+G154/G157,"")</f>
        <v/>
      </c>
      <c r="H162" s="83" t="str">
        <f>IFERROR(+H154/H157,"")</f>
        <v/>
      </c>
      <c r="I162" s="83" t="str">
        <f t="shared" ref="I162:P162" si="52">IFERROR(+I154/I157,"")</f>
        <v/>
      </c>
      <c r="J162" s="83" t="str">
        <f t="shared" si="52"/>
        <v/>
      </c>
      <c r="K162" s="83" t="str">
        <f t="shared" si="52"/>
        <v/>
      </c>
      <c r="L162" s="83" t="str">
        <f t="shared" si="52"/>
        <v/>
      </c>
      <c r="M162" s="83" t="str">
        <f t="shared" si="52"/>
        <v/>
      </c>
      <c r="N162" s="83" t="str">
        <f t="shared" si="52"/>
        <v/>
      </c>
      <c r="O162" s="83" t="str">
        <f t="shared" si="52"/>
        <v/>
      </c>
      <c r="P162" s="83" t="str">
        <f t="shared" si="52"/>
        <v/>
      </c>
    </row>
    <row r="163" spans="2:17" ht="29.25" customHeight="1" x14ac:dyDescent="0.4">
      <c r="D163" s="7">
        <f>COUNTA($D$146:D162)+1</f>
        <v>14</v>
      </c>
      <c r="E163" s="26" t="s">
        <v>348</v>
      </c>
      <c r="F163" s="27" t="s">
        <v>259</v>
      </c>
      <c r="G163" s="14"/>
      <c r="H163" s="54" t="str">
        <f>IFERROR((H162-G162)/G162,"")</f>
        <v/>
      </c>
      <c r="I163" s="55" t="str">
        <f>IFERROR((I162-H162)/H162,"")</f>
        <v/>
      </c>
      <c r="J163" s="54" t="str">
        <f t="shared" ref="J163:P163" si="53">IFERROR((J162-I162)/I162,"")</f>
        <v/>
      </c>
      <c r="K163" s="54" t="str">
        <f t="shared" si="53"/>
        <v/>
      </c>
      <c r="L163" s="54" t="str">
        <f t="shared" si="53"/>
        <v/>
      </c>
      <c r="M163" s="54" t="str">
        <f t="shared" si="53"/>
        <v/>
      </c>
      <c r="N163" s="54" t="str">
        <f t="shared" si="53"/>
        <v/>
      </c>
      <c r="O163" s="54" t="str">
        <f t="shared" si="53"/>
        <v/>
      </c>
      <c r="P163" s="54" t="str">
        <f t="shared" si="53"/>
        <v/>
      </c>
    </row>
    <row r="164" spans="2:17" x14ac:dyDescent="0.4">
      <c r="E164" s="50"/>
    </row>
    <row r="165" spans="2:17" ht="19.5" thickBot="1" x14ac:dyDescent="0.45">
      <c r="B165" s="81"/>
      <c r="C165" s="52" t="s">
        <v>278</v>
      </c>
      <c r="D165" s="4"/>
      <c r="E165" s="6"/>
      <c r="F165" s="6"/>
    </row>
    <row r="166" spans="2:17" ht="29.25" customHeight="1" thickBot="1" x14ac:dyDescent="0.45">
      <c r="D166" s="154">
        <f>COUNTA($D$165:D165)+1</f>
        <v>1</v>
      </c>
      <c r="E166" s="155" t="s">
        <v>198</v>
      </c>
      <c r="F166" s="156"/>
      <c r="G166" s="157" t="str">
        <f>IF($J$86="","",$J$86)</f>
        <v/>
      </c>
      <c r="M166" s="186" t="s">
        <v>365</v>
      </c>
      <c r="N166" s="56" t="s">
        <v>363</v>
      </c>
      <c r="O166" s="56" t="s">
        <v>364</v>
      </c>
      <c r="P166" s="56" t="str">
        <f>"基準："&amp;$G166</f>
        <v>基準：</v>
      </c>
    </row>
    <row r="167" spans="2:17" ht="29.25" customHeight="1" x14ac:dyDescent="0.4">
      <c r="D167" s="58">
        <f>COUNTA($D$165:D166)+1</f>
        <v>2</v>
      </c>
      <c r="E167" s="60" t="s">
        <v>229</v>
      </c>
      <c r="F167" s="65" t="s">
        <v>24</v>
      </c>
      <c r="G167" s="175"/>
      <c r="M167" s="145" t="s">
        <v>361</v>
      </c>
      <c r="N167" s="145" t="str">
        <f>IF($G$34="就業時間換算","－",IFERROR(((HLOOKUP(DATE(YEAR($E$13)+3,MONTH($E$9),DAY($E$9)),$G171:$P182,7,FALSE))/(HLOOKUP(DATE(YEAR($E$13),MONTH($E$9),DAY($E$9)),$G171:$P182,7,FALSE)))^(1/3)-1,""))</f>
        <v/>
      </c>
      <c r="O167" s="158" t="str">
        <f>IF($G$34="人数換算","－",IFERROR(((HLOOKUP(DATE(YEAR($E$13)+3,MONTH($E$9),DAY($E$9)),$G171:$P182,8,FALSE))/(HLOOKUP(DATE(YEAR($E$13),MONTH($E$9),DAY($E$9)),$G171:$P182,8,FALSE)))^(1/3)-1,""))</f>
        <v/>
      </c>
      <c r="P167" s="191" t="s">
        <v>412</v>
      </c>
      <c r="Q167" s="147" t="str">
        <f>IF($G$34="人数換算",$N167,IF($G$34="就業時間換算",$O167,""))</f>
        <v/>
      </c>
    </row>
    <row r="168" spans="2:17" ht="29.25" customHeight="1" x14ac:dyDescent="0.4">
      <c r="D168" s="58">
        <f>COUNTA($D$165:D167)+1</f>
        <v>3</v>
      </c>
      <c r="E168" s="60" t="s">
        <v>230</v>
      </c>
      <c r="F168" s="36" t="s">
        <v>24</v>
      </c>
      <c r="G168" s="176"/>
      <c r="M168" s="145" t="s">
        <v>362</v>
      </c>
      <c r="N168" s="145" t="str">
        <f>IF(AND(COUNTA($G176:$P176)&gt;0,SUMIF($G176:$P176,"&lt;&gt;"&amp;"")=0),"－",IFERROR(((HLOOKUP(DATE(YEAR($E$13)+3,MONTH($E$9),DAY($E$9)),$G171:$P182,11,FALSE))/(HLOOKUP(DATE(YEAR($E$13),MONTH($E$9),DAY($E$9)),$G171:$P182,11,FALSE)))^(1/3)-1,""))</f>
        <v/>
      </c>
      <c r="O168" s="159" t="s">
        <v>360</v>
      </c>
      <c r="P168" s="192"/>
    </row>
    <row r="169" spans="2:17" x14ac:dyDescent="0.4">
      <c r="D169" s="1"/>
      <c r="E169" s="75" t="s">
        <v>271</v>
      </c>
      <c r="G169" s="1" t="s">
        <v>257</v>
      </c>
    </row>
    <row r="170" spans="2:17" x14ac:dyDescent="0.4">
      <c r="D170" s="1"/>
      <c r="G170" s="74" t="s">
        <v>2</v>
      </c>
      <c r="H170" s="74" t="s">
        <v>3</v>
      </c>
      <c r="I170" s="74" t="s">
        <v>4</v>
      </c>
      <c r="J170" s="160" t="s">
        <v>325</v>
      </c>
      <c r="K170" s="160"/>
      <c r="L170" s="160"/>
      <c r="M170" s="160"/>
      <c r="N170" s="160"/>
      <c r="O170" s="160"/>
      <c r="P170" s="160"/>
    </row>
    <row r="171" spans="2:17" x14ac:dyDescent="0.4">
      <c r="D171" s="11"/>
      <c r="E171" s="11"/>
      <c r="F171" s="64"/>
      <c r="G171" s="73" t="str">
        <f>IF($I171="","",EDATE(H171,-12))</f>
        <v/>
      </c>
      <c r="H171" s="73" t="str">
        <f>IF($I171="","",EDATE(I171,-12))</f>
        <v/>
      </c>
      <c r="I171" s="73" t="str">
        <f>IF($I$12="","",$I$12)</f>
        <v/>
      </c>
      <c r="J171" s="73" t="str">
        <f>IF($I171="","",EDATE(I171,12))</f>
        <v/>
      </c>
      <c r="K171" s="73" t="str">
        <f t="shared" ref="K171:P171" si="54">IF($I171="","",EDATE(J171,12))</f>
        <v/>
      </c>
      <c r="L171" s="73" t="str">
        <f t="shared" si="54"/>
        <v/>
      </c>
      <c r="M171" s="73" t="str">
        <f t="shared" si="54"/>
        <v/>
      </c>
      <c r="N171" s="73" t="str">
        <f t="shared" si="54"/>
        <v/>
      </c>
      <c r="O171" s="73" t="str">
        <f t="shared" si="54"/>
        <v/>
      </c>
      <c r="P171" s="73" t="str">
        <f t="shared" si="54"/>
        <v/>
      </c>
    </row>
    <row r="172" spans="2:17" ht="29.25" customHeight="1" x14ac:dyDescent="0.4">
      <c r="D172" s="58">
        <f>COUNTA($D$165:D171)+1</f>
        <v>4</v>
      </c>
      <c r="E172" s="31" t="s">
        <v>351</v>
      </c>
      <c r="F172" s="62"/>
      <c r="G172" s="177"/>
      <c r="H172" s="119"/>
      <c r="I172" s="168"/>
      <c r="J172" s="119"/>
      <c r="K172" s="119"/>
      <c r="L172" s="119"/>
      <c r="M172" s="119"/>
      <c r="N172" s="119"/>
      <c r="O172" s="119"/>
      <c r="P172" s="119"/>
    </row>
    <row r="173" spans="2:17" ht="29.25" customHeight="1" x14ac:dyDescent="0.4">
      <c r="C173" s="9"/>
      <c r="D173" s="58">
        <f>COUNTA($D$165:D172)+1</f>
        <v>5</v>
      </c>
      <c r="E173" s="31" t="s">
        <v>350</v>
      </c>
      <c r="F173" s="62"/>
      <c r="G173" s="177"/>
      <c r="H173" s="119"/>
      <c r="I173" s="168"/>
      <c r="J173" s="119"/>
      <c r="K173" s="119"/>
      <c r="L173" s="119"/>
      <c r="M173" s="119"/>
      <c r="N173" s="119"/>
      <c r="O173" s="119"/>
      <c r="P173" s="119"/>
    </row>
    <row r="174" spans="2:17" ht="29.25" customHeight="1" x14ac:dyDescent="0.4">
      <c r="C174" s="9"/>
      <c r="D174" s="5">
        <f>COUNTA($D$165:D173)+1</f>
        <v>6</v>
      </c>
      <c r="E174" s="24" t="s">
        <v>356</v>
      </c>
      <c r="F174" s="23" t="s">
        <v>256</v>
      </c>
      <c r="G174" s="167"/>
      <c r="H174" s="119"/>
      <c r="I174" s="168"/>
      <c r="J174" s="119"/>
      <c r="K174" s="119"/>
      <c r="L174" s="119"/>
      <c r="M174" s="119"/>
      <c r="N174" s="119"/>
      <c r="O174" s="119"/>
      <c r="P174" s="119"/>
    </row>
    <row r="175" spans="2:17" ht="29.25" customHeight="1" x14ac:dyDescent="0.4">
      <c r="C175" s="9"/>
      <c r="D175" s="5">
        <f>COUNTA($D$165:D174)+1</f>
        <v>7</v>
      </c>
      <c r="E175" s="24" t="s">
        <v>223</v>
      </c>
      <c r="F175" s="25" t="s">
        <v>256</v>
      </c>
      <c r="G175" s="167"/>
      <c r="H175" s="119"/>
      <c r="I175" s="168"/>
      <c r="J175" s="119"/>
      <c r="K175" s="119"/>
      <c r="L175" s="119"/>
      <c r="M175" s="119"/>
      <c r="N175" s="119"/>
      <c r="O175" s="119"/>
      <c r="P175" s="119"/>
    </row>
    <row r="176" spans="2:17" ht="29.25" customHeight="1" x14ac:dyDescent="0.4">
      <c r="C176" s="9"/>
      <c r="D176" s="58">
        <f>COUNTA($D$165:D175)+1</f>
        <v>8</v>
      </c>
      <c r="E176" s="31" t="s">
        <v>333</v>
      </c>
      <c r="F176" s="62" t="s">
        <v>342</v>
      </c>
      <c r="G176" s="177"/>
      <c r="H176" s="119"/>
      <c r="I176" s="168"/>
      <c r="J176" s="119"/>
      <c r="K176" s="119"/>
      <c r="L176" s="119"/>
      <c r="M176" s="119"/>
      <c r="N176" s="119"/>
      <c r="O176" s="119"/>
      <c r="P176" s="119"/>
    </row>
    <row r="177" spans="2:17" ht="29.25" customHeight="1" x14ac:dyDescent="0.4">
      <c r="C177" s="9"/>
      <c r="D177" s="7">
        <f>COUNTA($D$165:D176)+1</f>
        <v>9</v>
      </c>
      <c r="E177" s="26" t="s">
        <v>343</v>
      </c>
      <c r="F177" s="27"/>
      <c r="G177" s="12" t="str">
        <f>IF($G$34="就業時間換算","",IFERROR(+G172/G174,""))</f>
        <v/>
      </c>
      <c r="H177" s="13" t="str">
        <f t="shared" ref="H177:P177" si="55">IF($G$34="就業時間換算","",IFERROR(+H172/H174,""))</f>
        <v/>
      </c>
      <c r="I177" s="20" t="str">
        <f t="shared" si="55"/>
        <v/>
      </c>
      <c r="J177" s="13" t="str">
        <f t="shared" si="55"/>
        <v/>
      </c>
      <c r="K177" s="13" t="str">
        <f t="shared" si="55"/>
        <v/>
      </c>
      <c r="L177" s="13" t="str">
        <f t="shared" si="55"/>
        <v/>
      </c>
      <c r="M177" s="13" t="str">
        <f t="shared" si="55"/>
        <v/>
      </c>
      <c r="N177" s="13" t="str">
        <f t="shared" si="55"/>
        <v/>
      </c>
      <c r="O177" s="13" t="str">
        <f t="shared" si="55"/>
        <v/>
      </c>
      <c r="P177" s="13" t="str">
        <f t="shared" si="55"/>
        <v/>
      </c>
    </row>
    <row r="178" spans="2:17" ht="29.25" customHeight="1" x14ac:dyDescent="0.4">
      <c r="C178" s="9"/>
      <c r="D178" s="7">
        <f>COUNTA($D$165:D177)+1</f>
        <v>10</v>
      </c>
      <c r="E178" s="26" t="s">
        <v>344</v>
      </c>
      <c r="F178" s="28"/>
      <c r="G178" s="12" t="str">
        <f>IF($G$34="人数換算","",IFERROR(+G172/G175,""))</f>
        <v/>
      </c>
      <c r="H178" s="13" t="str">
        <f t="shared" ref="H178:P178" si="56">IF($G$34="人数換算","",IFERROR(+H172/H175,""))</f>
        <v/>
      </c>
      <c r="I178" s="20" t="str">
        <f t="shared" si="56"/>
        <v/>
      </c>
      <c r="J178" s="13" t="str">
        <f t="shared" si="56"/>
        <v/>
      </c>
      <c r="K178" s="13" t="str">
        <f t="shared" si="56"/>
        <v/>
      </c>
      <c r="L178" s="13" t="str">
        <f t="shared" si="56"/>
        <v/>
      </c>
      <c r="M178" s="13" t="str">
        <f t="shared" si="56"/>
        <v/>
      </c>
      <c r="N178" s="13" t="str">
        <f t="shared" si="56"/>
        <v/>
      </c>
      <c r="O178" s="13" t="str">
        <f t="shared" si="56"/>
        <v/>
      </c>
      <c r="P178" s="13" t="str">
        <f t="shared" si="56"/>
        <v/>
      </c>
    </row>
    <row r="179" spans="2:17" ht="29.25" customHeight="1" x14ac:dyDescent="0.4">
      <c r="C179" s="9"/>
      <c r="D179" s="7">
        <f>COUNTA($D$165:D178)+1</f>
        <v>11</v>
      </c>
      <c r="E179" s="26" t="s">
        <v>345</v>
      </c>
      <c r="F179" s="27" t="s">
        <v>259</v>
      </c>
      <c r="G179" s="14"/>
      <c r="H179" s="54" t="str">
        <f>IFERROR((H177-G177)/G177,"")</f>
        <v/>
      </c>
      <c r="I179" s="55" t="str">
        <f t="shared" ref="I179:P180" si="57">IFERROR((I177-H177)/H177,"")</f>
        <v/>
      </c>
      <c r="J179" s="54" t="str">
        <f t="shared" si="57"/>
        <v/>
      </c>
      <c r="K179" s="54" t="str">
        <f t="shared" si="57"/>
        <v/>
      </c>
      <c r="L179" s="54" t="str">
        <f t="shared" si="57"/>
        <v/>
      </c>
      <c r="M179" s="54" t="str">
        <f t="shared" si="57"/>
        <v/>
      </c>
      <c r="N179" s="54" t="str">
        <f t="shared" si="57"/>
        <v/>
      </c>
      <c r="O179" s="54" t="str">
        <f t="shared" si="57"/>
        <v/>
      </c>
      <c r="P179" s="54" t="str">
        <f t="shared" si="57"/>
        <v/>
      </c>
    </row>
    <row r="180" spans="2:17" ht="29.25" customHeight="1" x14ac:dyDescent="0.4">
      <c r="C180" s="9"/>
      <c r="D180" s="7">
        <f>COUNTA($D$165:D179)+1</f>
        <v>12</v>
      </c>
      <c r="E180" s="26" t="s">
        <v>346</v>
      </c>
      <c r="F180" s="28" t="s">
        <v>352</v>
      </c>
      <c r="G180" s="14"/>
      <c r="H180" s="54" t="str">
        <f>IFERROR((H178-G178)/G178,"")</f>
        <v/>
      </c>
      <c r="I180" s="55" t="str">
        <f t="shared" si="57"/>
        <v/>
      </c>
      <c r="J180" s="54" t="str">
        <f t="shared" si="57"/>
        <v/>
      </c>
      <c r="K180" s="54" t="str">
        <f t="shared" si="57"/>
        <v/>
      </c>
      <c r="L180" s="54" t="str">
        <f t="shared" si="57"/>
        <v/>
      </c>
      <c r="M180" s="54" t="str">
        <f t="shared" si="57"/>
        <v/>
      </c>
      <c r="N180" s="54" t="str">
        <f t="shared" si="57"/>
        <v/>
      </c>
      <c r="O180" s="54" t="str">
        <f t="shared" si="57"/>
        <v/>
      </c>
      <c r="P180" s="54" t="str">
        <f t="shared" si="57"/>
        <v/>
      </c>
    </row>
    <row r="181" spans="2:17" ht="29.25" customHeight="1" x14ac:dyDescent="0.4">
      <c r="C181" s="9"/>
      <c r="D181" s="7">
        <f>COUNTA($D$165:D180)+1</f>
        <v>13</v>
      </c>
      <c r="E181" s="26" t="s">
        <v>347</v>
      </c>
      <c r="F181" s="27"/>
      <c r="G181" s="82" t="str">
        <f>IFERROR(+G173/G176,"")</f>
        <v/>
      </c>
      <c r="H181" s="83" t="str">
        <f>IFERROR(+H173/H176,"")</f>
        <v/>
      </c>
      <c r="I181" s="83" t="str">
        <f t="shared" ref="I181:P181" si="58">IFERROR(+I173/I176,"")</f>
        <v/>
      </c>
      <c r="J181" s="83" t="str">
        <f t="shared" si="58"/>
        <v/>
      </c>
      <c r="K181" s="83" t="str">
        <f t="shared" si="58"/>
        <v/>
      </c>
      <c r="L181" s="83" t="str">
        <f t="shared" si="58"/>
        <v/>
      </c>
      <c r="M181" s="83" t="str">
        <f t="shared" si="58"/>
        <v/>
      </c>
      <c r="N181" s="83" t="str">
        <f t="shared" si="58"/>
        <v/>
      </c>
      <c r="O181" s="83" t="str">
        <f t="shared" si="58"/>
        <v/>
      </c>
      <c r="P181" s="83" t="str">
        <f t="shared" si="58"/>
        <v/>
      </c>
    </row>
    <row r="182" spans="2:17" ht="29.25" customHeight="1" x14ac:dyDescent="0.4">
      <c r="D182" s="7">
        <f>COUNTA($D$165:D181)+1</f>
        <v>14</v>
      </c>
      <c r="E182" s="26" t="s">
        <v>348</v>
      </c>
      <c r="F182" s="27" t="s">
        <v>259</v>
      </c>
      <c r="G182" s="14"/>
      <c r="H182" s="54" t="str">
        <f>IFERROR((H181-G181)/G181,"")</f>
        <v/>
      </c>
      <c r="I182" s="55" t="str">
        <f>IFERROR((I181-H181)/H181,"")</f>
        <v/>
      </c>
      <c r="J182" s="54" t="str">
        <f t="shared" ref="J182:P182" si="59">IFERROR((J181-I181)/I181,"")</f>
        <v/>
      </c>
      <c r="K182" s="54" t="str">
        <f t="shared" si="59"/>
        <v/>
      </c>
      <c r="L182" s="54" t="str">
        <f t="shared" si="59"/>
        <v/>
      </c>
      <c r="M182" s="54" t="str">
        <f t="shared" si="59"/>
        <v/>
      </c>
      <c r="N182" s="54" t="str">
        <f t="shared" si="59"/>
        <v/>
      </c>
      <c r="O182" s="54" t="str">
        <f t="shared" si="59"/>
        <v/>
      </c>
      <c r="P182" s="54" t="str">
        <f t="shared" si="59"/>
        <v/>
      </c>
    </row>
    <row r="183" spans="2:17" x14ac:dyDescent="0.4">
      <c r="E183" s="50"/>
    </row>
    <row r="184" spans="2:17" ht="19.5" thickBot="1" x14ac:dyDescent="0.45">
      <c r="B184" s="81"/>
      <c r="C184" s="52" t="s">
        <v>279</v>
      </c>
      <c r="D184" s="4"/>
      <c r="E184" s="6"/>
      <c r="F184" s="6"/>
      <c r="L184" s="57"/>
    </row>
    <row r="185" spans="2:17" ht="29.25" customHeight="1" thickBot="1" x14ac:dyDescent="0.45">
      <c r="D185" s="154">
        <f>COUNTA($D$184:D184)+1</f>
        <v>1</v>
      </c>
      <c r="E185" s="155" t="s">
        <v>198</v>
      </c>
      <c r="F185" s="156"/>
      <c r="G185" s="157" t="str">
        <f>IF($K$86="","",$K$86)</f>
        <v/>
      </c>
      <c r="M185" s="186" t="s">
        <v>365</v>
      </c>
      <c r="N185" s="56" t="s">
        <v>363</v>
      </c>
      <c r="O185" s="56" t="s">
        <v>364</v>
      </c>
      <c r="P185" s="56" t="str">
        <f>"基準："&amp;$G185</f>
        <v>基準：</v>
      </c>
    </row>
    <row r="186" spans="2:17" ht="29.25" customHeight="1" x14ac:dyDescent="0.4">
      <c r="D186" s="58">
        <f>COUNTA($D$184:D185)+1</f>
        <v>2</v>
      </c>
      <c r="E186" s="60" t="s">
        <v>231</v>
      </c>
      <c r="F186" s="65" t="s">
        <v>24</v>
      </c>
      <c r="G186" s="175"/>
      <c r="M186" s="145" t="s">
        <v>361</v>
      </c>
      <c r="N186" s="145" t="str">
        <f>IF($G$34="就業時間換算","－",IFERROR(((HLOOKUP(DATE(YEAR($E$13)+3,MONTH($E$9),DAY($E$9)),$G190:$P201,7,FALSE))/(HLOOKUP(DATE(YEAR($E$13),MONTH($E$9),DAY($E$9)),$G190:$P201,7,FALSE)))^(1/3)-1,""))</f>
        <v/>
      </c>
      <c r="O186" s="158" t="str">
        <f>IF($G$34="人数換算","－",IFERROR(((HLOOKUP(DATE(YEAR($E$13)+3,MONTH($E$9),DAY($E$9)),$G190:$P201,8,FALSE))/(HLOOKUP(DATE(YEAR($E$13),MONTH($E$9),DAY($E$9)),$G190:$P201,8,FALSE)))^(1/3)-1,""))</f>
        <v/>
      </c>
      <c r="P186" s="191" t="s">
        <v>412</v>
      </c>
      <c r="Q186" s="147" t="str">
        <f>IF($G$34="人数換算",$N186,IF($G$34="就業時間換算",$O186,""))</f>
        <v/>
      </c>
    </row>
    <row r="187" spans="2:17" ht="29.25" customHeight="1" x14ac:dyDescent="0.4">
      <c r="D187" s="58">
        <f>COUNTA($D$184:D186)+1</f>
        <v>3</v>
      </c>
      <c r="E187" s="60" t="s">
        <v>230</v>
      </c>
      <c r="F187" s="36" t="s">
        <v>24</v>
      </c>
      <c r="G187" s="176"/>
      <c r="M187" s="145" t="s">
        <v>362</v>
      </c>
      <c r="N187" s="145" t="str">
        <f>IF(AND(COUNTA($G195:$P195)&gt;0,SUMIF($G195:$P195,"&lt;&gt;"&amp;"")=0),"－",IFERROR(((HLOOKUP(DATE(YEAR($E$13)+3,MONTH($E$9),DAY($E$9)),$G190:$P201,11,FALSE))/(HLOOKUP(DATE(YEAR($E$13),MONTH($E$9),DAY($E$9)),$G190:$P201,11,FALSE)))^(1/3)-1,""))</f>
        <v/>
      </c>
      <c r="O187" s="159" t="s">
        <v>360</v>
      </c>
      <c r="P187" s="192"/>
    </row>
    <row r="188" spans="2:17" x14ac:dyDescent="0.4">
      <c r="D188" s="1"/>
      <c r="E188" s="75" t="s">
        <v>271</v>
      </c>
      <c r="G188" s="1" t="s">
        <v>257</v>
      </c>
    </row>
    <row r="189" spans="2:17" x14ac:dyDescent="0.4">
      <c r="D189" s="1"/>
      <c r="G189" s="74" t="s">
        <v>2</v>
      </c>
      <c r="H189" s="74" t="s">
        <v>3</v>
      </c>
      <c r="I189" s="74" t="s">
        <v>4</v>
      </c>
      <c r="J189" s="160" t="s">
        <v>325</v>
      </c>
      <c r="K189" s="160"/>
      <c r="L189" s="160"/>
      <c r="M189" s="160"/>
      <c r="N189" s="160"/>
      <c r="O189" s="160"/>
      <c r="P189" s="160"/>
    </row>
    <row r="190" spans="2:17" x14ac:dyDescent="0.4">
      <c r="D190" s="11"/>
      <c r="E190" s="11"/>
      <c r="F190" s="64"/>
      <c r="G190" s="73" t="str">
        <f>IF($I190="","",EDATE(H190,-12))</f>
        <v/>
      </c>
      <c r="H190" s="73" t="str">
        <f>IF($I190="","",EDATE(I190,-12))</f>
        <v/>
      </c>
      <c r="I190" s="73" t="str">
        <f>IF($I$12="","",$I$12)</f>
        <v/>
      </c>
      <c r="J190" s="73" t="str">
        <f>IF($I190="","",EDATE(I190,12))</f>
        <v/>
      </c>
      <c r="K190" s="73" t="str">
        <f t="shared" ref="K190:P190" si="60">IF($I190="","",EDATE(J190,12))</f>
        <v/>
      </c>
      <c r="L190" s="73" t="str">
        <f t="shared" si="60"/>
        <v/>
      </c>
      <c r="M190" s="73" t="str">
        <f t="shared" si="60"/>
        <v/>
      </c>
      <c r="N190" s="73" t="str">
        <f t="shared" si="60"/>
        <v/>
      </c>
      <c r="O190" s="73" t="str">
        <f t="shared" si="60"/>
        <v/>
      </c>
      <c r="P190" s="73" t="str">
        <f t="shared" si="60"/>
        <v/>
      </c>
    </row>
    <row r="191" spans="2:17" ht="29.25" customHeight="1" x14ac:dyDescent="0.4">
      <c r="D191" s="58">
        <f>COUNTA($D$184:D190)+1</f>
        <v>4</v>
      </c>
      <c r="E191" s="31" t="s">
        <v>351</v>
      </c>
      <c r="F191" s="62"/>
      <c r="G191" s="177"/>
      <c r="H191" s="119"/>
      <c r="I191" s="168"/>
      <c r="J191" s="119"/>
      <c r="K191" s="119"/>
      <c r="L191" s="119"/>
      <c r="M191" s="119"/>
      <c r="N191" s="119"/>
      <c r="O191" s="119"/>
      <c r="P191" s="119"/>
    </row>
    <row r="192" spans="2:17" ht="29.25" customHeight="1" x14ac:dyDescent="0.4">
      <c r="C192" s="9"/>
      <c r="D192" s="58">
        <f>COUNTA($D$184:D191)+1</f>
        <v>5</v>
      </c>
      <c r="E192" s="31" t="s">
        <v>350</v>
      </c>
      <c r="F192" s="62"/>
      <c r="G192" s="177"/>
      <c r="H192" s="119"/>
      <c r="I192" s="168"/>
      <c r="J192" s="119"/>
      <c r="K192" s="119"/>
      <c r="L192" s="119"/>
      <c r="M192" s="119"/>
      <c r="N192" s="119"/>
      <c r="O192" s="119"/>
      <c r="P192" s="119"/>
    </row>
    <row r="193" spans="2:16" ht="29.25" customHeight="1" x14ac:dyDescent="0.4">
      <c r="C193" s="9"/>
      <c r="D193" s="5">
        <f>COUNTA($D$184:D192)+1</f>
        <v>6</v>
      </c>
      <c r="E193" s="24" t="s">
        <v>356</v>
      </c>
      <c r="F193" s="23" t="s">
        <v>256</v>
      </c>
      <c r="G193" s="167"/>
      <c r="H193" s="119"/>
      <c r="I193" s="168"/>
      <c r="J193" s="119"/>
      <c r="K193" s="119"/>
      <c r="L193" s="119"/>
      <c r="M193" s="119"/>
      <c r="N193" s="119"/>
      <c r="O193" s="119"/>
      <c r="P193" s="119"/>
    </row>
    <row r="194" spans="2:16" ht="29.25" customHeight="1" x14ac:dyDescent="0.4">
      <c r="C194" s="9"/>
      <c r="D194" s="5">
        <f>COUNTA($D$184:D193)+1</f>
        <v>7</v>
      </c>
      <c r="E194" s="24" t="s">
        <v>223</v>
      </c>
      <c r="F194" s="25" t="s">
        <v>256</v>
      </c>
      <c r="G194" s="167"/>
      <c r="H194" s="119"/>
      <c r="I194" s="168"/>
      <c r="J194" s="119"/>
      <c r="K194" s="119"/>
      <c r="L194" s="119"/>
      <c r="M194" s="119"/>
      <c r="N194" s="119"/>
      <c r="O194" s="119"/>
      <c r="P194" s="119"/>
    </row>
    <row r="195" spans="2:16" ht="29.25" customHeight="1" x14ac:dyDescent="0.4">
      <c r="C195" s="9"/>
      <c r="D195" s="58">
        <f>COUNTA($D$184:D194)+1</f>
        <v>8</v>
      </c>
      <c r="E195" s="31" t="s">
        <v>333</v>
      </c>
      <c r="F195" s="62" t="s">
        <v>342</v>
      </c>
      <c r="G195" s="177"/>
      <c r="H195" s="119"/>
      <c r="I195" s="168"/>
      <c r="J195" s="119"/>
      <c r="K195" s="119"/>
      <c r="L195" s="119"/>
      <c r="M195" s="119"/>
      <c r="N195" s="119"/>
      <c r="O195" s="119"/>
      <c r="P195" s="119"/>
    </row>
    <row r="196" spans="2:16" ht="29.25" customHeight="1" x14ac:dyDescent="0.4">
      <c r="C196" s="9"/>
      <c r="D196" s="7">
        <f>COUNTA($D$184:D195)+1</f>
        <v>9</v>
      </c>
      <c r="E196" s="26" t="s">
        <v>343</v>
      </c>
      <c r="F196" s="27"/>
      <c r="G196" s="12" t="str">
        <f>IF($G$34="就業時間換算","",IFERROR(+G191/G193,""))</f>
        <v/>
      </c>
      <c r="H196" s="13" t="str">
        <f t="shared" ref="H196:P196" si="61">IF($G$34="就業時間換算","",IFERROR(+H191/H193,""))</f>
        <v/>
      </c>
      <c r="I196" s="20" t="str">
        <f t="shared" si="61"/>
        <v/>
      </c>
      <c r="J196" s="13" t="str">
        <f t="shared" si="61"/>
        <v/>
      </c>
      <c r="K196" s="13" t="str">
        <f t="shared" si="61"/>
        <v/>
      </c>
      <c r="L196" s="13" t="str">
        <f t="shared" si="61"/>
        <v/>
      </c>
      <c r="M196" s="13" t="str">
        <f t="shared" si="61"/>
        <v/>
      </c>
      <c r="N196" s="13" t="str">
        <f t="shared" si="61"/>
        <v/>
      </c>
      <c r="O196" s="13" t="str">
        <f t="shared" si="61"/>
        <v/>
      </c>
      <c r="P196" s="13" t="str">
        <f t="shared" si="61"/>
        <v/>
      </c>
    </row>
    <row r="197" spans="2:16" ht="29.25" customHeight="1" x14ac:dyDescent="0.4">
      <c r="C197" s="9"/>
      <c r="D197" s="7">
        <f>COUNTA($D$184:D196)+1</f>
        <v>10</v>
      </c>
      <c r="E197" s="26" t="s">
        <v>344</v>
      </c>
      <c r="F197" s="28"/>
      <c r="G197" s="12" t="str">
        <f>IF($G$34="人数換算","",IFERROR(+G191/G194,""))</f>
        <v/>
      </c>
      <c r="H197" s="13" t="str">
        <f t="shared" ref="H197:P197" si="62">IF($G$34="人数換算","",IFERROR(+H191/H194,""))</f>
        <v/>
      </c>
      <c r="I197" s="20" t="str">
        <f t="shared" si="62"/>
        <v/>
      </c>
      <c r="J197" s="13" t="str">
        <f t="shared" si="62"/>
        <v/>
      </c>
      <c r="K197" s="13" t="str">
        <f t="shared" si="62"/>
        <v/>
      </c>
      <c r="L197" s="13" t="str">
        <f t="shared" si="62"/>
        <v/>
      </c>
      <c r="M197" s="13" t="str">
        <f t="shared" si="62"/>
        <v/>
      </c>
      <c r="N197" s="13" t="str">
        <f t="shared" si="62"/>
        <v/>
      </c>
      <c r="O197" s="13" t="str">
        <f t="shared" si="62"/>
        <v/>
      </c>
      <c r="P197" s="13" t="str">
        <f t="shared" si="62"/>
        <v/>
      </c>
    </row>
    <row r="198" spans="2:16" ht="29.25" customHeight="1" x14ac:dyDescent="0.4">
      <c r="C198" s="9"/>
      <c r="D198" s="7">
        <f>COUNTA($D$184:D197)+1</f>
        <v>11</v>
      </c>
      <c r="E198" s="26" t="s">
        <v>345</v>
      </c>
      <c r="F198" s="27" t="s">
        <v>259</v>
      </c>
      <c r="G198" s="14"/>
      <c r="H198" s="54" t="str">
        <f>IFERROR((H196-G196)/G196,"")</f>
        <v/>
      </c>
      <c r="I198" s="55" t="str">
        <f t="shared" ref="I198:P199" si="63">IFERROR((I196-H196)/H196,"")</f>
        <v/>
      </c>
      <c r="J198" s="54" t="str">
        <f t="shared" si="63"/>
        <v/>
      </c>
      <c r="K198" s="54" t="str">
        <f t="shared" si="63"/>
        <v/>
      </c>
      <c r="L198" s="54" t="str">
        <f t="shared" si="63"/>
        <v/>
      </c>
      <c r="M198" s="54" t="str">
        <f t="shared" si="63"/>
        <v/>
      </c>
      <c r="N198" s="54" t="str">
        <f t="shared" si="63"/>
        <v/>
      </c>
      <c r="O198" s="54" t="str">
        <f t="shared" si="63"/>
        <v/>
      </c>
      <c r="P198" s="54" t="str">
        <f t="shared" si="63"/>
        <v/>
      </c>
    </row>
    <row r="199" spans="2:16" ht="29.25" customHeight="1" x14ac:dyDescent="0.4">
      <c r="C199" s="9"/>
      <c r="D199" s="7">
        <f>COUNTA($D$184:D198)+1</f>
        <v>12</v>
      </c>
      <c r="E199" s="26" t="s">
        <v>346</v>
      </c>
      <c r="F199" s="28" t="s">
        <v>352</v>
      </c>
      <c r="G199" s="14"/>
      <c r="H199" s="54" t="str">
        <f>IFERROR((H197-G197)/G197,"")</f>
        <v/>
      </c>
      <c r="I199" s="55" t="str">
        <f t="shared" si="63"/>
        <v/>
      </c>
      <c r="J199" s="54" t="str">
        <f t="shared" si="63"/>
        <v/>
      </c>
      <c r="K199" s="54" t="str">
        <f t="shared" si="63"/>
        <v/>
      </c>
      <c r="L199" s="54" t="str">
        <f t="shared" si="63"/>
        <v/>
      </c>
      <c r="M199" s="54" t="str">
        <f t="shared" si="63"/>
        <v/>
      </c>
      <c r="N199" s="54" t="str">
        <f t="shared" si="63"/>
        <v/>
      </c>
      <c r="O199" s="54" t="str">
        <f t="shared" si="63"/>
        <v/>
      </c>
      <c r="P199" s="54" t="str">
        <f t="shared" si="63"/>
        <v/>
      </c>
    </row>
    <row r="200" spans="2:16" ht="29.25" customHeight="1" x14ac:dyDescent="0.4">
      <c r="C200" s="9"/>
      <c r="D200" s="7">
        <f>COUNTA($D$184:D199)+1</f>
        <v>13</v>
      </c>
      <c r="E200" s="26" t="s">
        <v>347</v>
      </c>
      <c r="F200" s="27"/>
      <c r="G200" s="82" t="str">
        <f>IFERROR(+G192/G195,"")</f>
        <v/>
      </c>
      <c r="H200" s="83" t="str">
        <f>IFERROR(+H192/H195,"")</f>
        <v/>
      </c>
      <c r="I200" s="83" t="str">
        <f t="shared" ref="I200:P200" si="64">IFERROR(+I192/I195,"")</f>
        <v/>
      </c>
      <c r="J200" s="83" t="str">
        <f t="shared" si="64"/>
        <v/>
      </c>
      <c r="K200" s="83" t="str">
        <f t="shared" si="64"/>
        <v/>
      </c>
      <c r="L200" s="83" t="str">
        <f t="shared" si="64"/>
        <v/>
      </c>
      <c r="M200" s="83" t="str">
        <f t="shared" si="64"/>
        <v/>
      </c>
      <c r="N200" s="83" t="str">
        <f t="shared" si="64"/>
        <v/>
      </c>
      <c r="O200" s="83" t="str">
        <f t="shared" si="64"/>
        <v/>
      </c>
      <c r="P200" s="83" t="str">
        <f t="shared" si="64"/>
        <v/>
      </c>
    </row>
    <row r="201" spans="2:16" ht="29.25" customHeight="1" x14ac:dyDescent="0.4">
      <c r="D201" s="7">
        <f>COUNTA($D$184:D200)+1</f>
        <v>14</v>
      </c>
      <c r="E201" s="26" t="s">
        <v>348</v>
      </c>
      <c r="F201" s="27" t="s">
        <v>259</v>
      </c>
      <c r="G201" s="14"/>
      <c r="H201" s="54" t="str">
        <f>IFERROR((H200-G200)/G200,"")</f>
        <v/>
      </c>
      <c r="I201" s="55" t="str">
        <f>IFERROR((I200-H200)/H200,"")</f>
        <v/>
      </c>
      <c r="J201" s="54" t="str">
        <f t="shared" ref="J201:P201" si="65">IFERROR((J200-I200)/I200,"")</f>
        <v/>
      </c>
      <c r="K201" s="54" t="str">
        <f t="shared" si="65"/>
        <v/>
      </c>
      <c r="L201" s="54" t="str">
        <f t="shared" si="65"/>
        <v/>
      </c>
      <c r="M201" s="54" t="str">
        <f t="shared" si="65"/>
        <v/>
      </c>
      <c r="N201" s="54" t="str">
        <f t="shared" si="65"/>
        <v/>
      </c>
      <c r="O201" s="54" t="str">
        <f t="shared" si="65"/>
        <v/>
      </c>
      <c r="P201" s="54" t="str">
        <f t="shared" si="65"/>
        <v/>
      </c>
    </row>
    <row r="202" spans="2:16" x14ac:dyDescent="0.4">
      <c r="E202" s="50"/>
    </row>
    <row r="203" spans="2:16" ht="19.5" x14ac:dyDescent="0.4">
      <c r="B203" s="22" t="s">
        <v>263</v>
      </c>
      <c r="C203" s="76"/>
      <c r="G203" s="11"/>
      <c r="H203" s="11"/>
    </row>
    <row r="204" spans="2:16" x14ac:dyDescent="0.4">
      <c r="C204" s="85" t="s">
        <v>264</v>
      </c>
      <c r="D204" s="85" t="s">
        <v>349</v>
      </c>
      <c r="E204" s="77"/>
      <c r="F204" s="49"/>
    </row>
    <row r="205" spans="2:16" x14ac:dyDescent="0.4">
      <c r="C205" s="9"/>
      <c r="D205" s="79" t="s">
        <v>262</v>
      </c>
      <c r="E205" s="78"/>
      <c r="F205" s="6"/>
    </row>
    <row r="206" spans="2:16" x14ac:dyDescent="0.4">
      <c r="C206" s="9"/>
      <c r="D206" s="79" t="s">
        <v>337</v>
      </c>
      <c r="E206" s="78"/>
      <c r="F206" s="6"/>
    </row>
    <row r="207" spans="2:16" x14ac:dyDescent="0.4">
      <c r="D207" s="80" t="s">
        <v>265</v>
      </c>
      <c r="F207" s="10"/>
    </row>
    <row r="208" spans="2:16" x14ac:dyDescent="0.4">
      <c r="D208" s="134" t="s">
        <v>266</v>
      </c>
      <c r="F208" s="10"/>
    </row>
    <row r="209" spans="2:14" x14ac:dyDescent="0.4">
      <c r="D209" s="134" t="s">
        <v>267</v>
      </c>
      <c r="F209" s="10"/>
    </row>
    <row r="210" spans="2:14" x14ac:dyDescent="0.4">
      <c r="D210" s="134" t="s">
        <v>268</v>
      </c>
      <c r="F210" s="10"/>
    </row>
    <row r="211" spans="2:14" x14ac:dyDescent="0.4">
      <c r="D211" s="134" t="s">
        <v>269</v>
      </c>
      <c r="F211" s="10"/>
    </row>
    <row r="212" spans="2:14" x14ac:dyDescent="0.4">
      <c r="D212" s="134" t="s">
        <v>270</v>
      </c>
      <c r="F212" s="10"/>
    </row>
    <row r="213" spans="2:14" x14ac:dyDescent="0.4">
      <c r="E213" s="6"/>
      <c r="F213" s="6"/>
    </row>
    <row r="214" spans="2:14" ht="19.5" x14ac:dyDescent="0.4">
      <c r="B214" s="22" t="s">
        <v>26</v>
      </c>
      <c r="E214" s="6"/>
      <c r="F214" s="6"/>
    </row>
    <row r="215" spans="2:14" x14ac:dyDescent="0.4">
      <c r="B215" s="8"/>
      <c r="C215" s="79" t="s">
        <v>321</v>
      </c>
    </row>
    <row r="216" spans="2:14" x14ac:dyDescent="0.4">
      <c r="C216" s="42"/>
      <c r="D216" s="7">
        <v>1</v>
      </c>
      <c r="E216" s="45" t="s">
        <v>200</v>
      </c>
      <c r="F216" s="41" t="s">
        <v>202</v>
      </c>
      <c r="G216" s="63" t="s">
        <v>413</v>
      </c>
    </row>
    <row r="217" spans="2:14" x14ac:dyDescent="0.4">
      <c r="D217" s="46">
        <v>2</v>
      </c>
      <c r="E217" s="45" t="s">
        <v>255</v>
      </c>
      <c r="F217" s="41" t="s">
        <v>236</v>
      </c>
      <c r="G217" s="63" t="str">
        <f>IF(OR($E$9="",$E$10="",$E$9&gt;$E$10,$E$10&gt;DATEVALUE("2026/12/31")),"非該当","該当")</f>
        <v>非該当</v>
      </c>
    </row>
    <row r="218" spans="2:14" x14ac:dyDescent="0.4">
      <c r="D218" s="7">
        <v>3</v>
      </c>
      <c r="E218" s="45" t="s">
        <v>238</v>
      </c>
      <c r="F218" s="41" t="s">
        <v>201</v>
      </c>
      <c r="G218" s="63" t="str">
        <f>IF(OR(AND($G$34="人数換算",$I$35&gt;=1,$I$35&lt;=2000),(AND($G$34="就業時間換算",$I$36&gt;=1,$I$36&lt;=2000))),"該当","非該当")</f>
        <v>非該当</v>
      </c>
      <c r="N218" s="6"/>
    </row>
    <row r="219" spans="2:14" x14ac:dyDescent="0.4">
      <c r="D219" s="7">
        <v>4</v>
      </c>
      <c r="E219" s="45" t="s">
        <v>199</v>
      </c>
      <c r="F219" s="41" t="s">
        <v>232</v>
      </c>
      <c r="G219" s="63" t="s">
        <v>413</v>
      </c>
      <c r="N219" s="6"/>
    </row>
    <row r="220" spans="2:14" x14ac:dyDescent="0.4">
      <c r="D220" s="7">
        <v>5</v>
      </c>
      <c r="E220" s="45" t="s">
        <v>308</v>
      </c>
      <c r="F220" s="41" t="s">
        <v>232</v>
      </c>
      <c r="G220" s="63" t="s">
        <v>413</v>
      </c>
      <c r="N220" s="6"/>
    </row>
    <row r="221" spans="2:14" x14ac:dyDescent="0.4">
      <c r="H221" s="66" t="s">
        <v>280</v>
      </c>
      <c r="I221" s="66">
        <v>2</v>
      </c>
      <c r="J221" s="66">
        <v>3</v>
      </c>
      <c r="K221" s="66">
        <v>4</v>
      </c>
      <c r="L221" s="66">
        <v>5</v>
      </c>
      <c r="M221" s="66">
        <v>6</v>
      </c>
      <c r="N221" s="6"/>
    </row>
    <row r="222" spans="2:14" x14ac:dyDescent="0.4">
      <c r="D222" s="7">
        <v>6</v>
      </c>
      <c r="E222" s="47" t="s">
        <v>237</v>
      </c>
      <c r="F222" s="48" t="s">
        <v>201</v>
      </c>
      <c r="G222" s="187" t="str">
        <f>IF(COUNTIF(H222:M222,"非該当")&gt;0,"非該当","該当")</f>
        <v>非該当</v>
      </c>
      <c r="H222" s="63" t="s">
        <v>413</v>
      </c>
      <c r="I222" s="63" t="s">
        <v>413</v>
      </c>
      <c r="J222" s="63" t="s">
        <v>360</v>
      </c>
      <c r="K222" s="63" t="s">
        <v>360</v>
      </c>
      <c r="L222" s="63" t="s">
        <v>360</v>
      </c>
      <c r="M222" s="63" t="s">
        <v>360</v>
      </c>
      <c r="N222" s="6"/>
    </row>
    <row r="223" spans="2:14" ht="37.5" x14ac:dyDescent="0.4">
      <c r="D223" s="7">
        <v>7</v>
      </c>
      <c r="E223" s="45" t="s">
        <v>234</v>
      </c>
      <c r="F223" s="41" t="s">
        <v>232</v>
      </c>
      <c r="G223" s="187" t="str">
        <f>IF(COUNTIF(H223:M223,"非該当")&gt;0,"非該当","該当")</f>
        <v>非該当</v>
      </c>
      <c r="H223" s="63" t="str">
        <f>IF(OR($Q$91="",$P$91="",$Q$91&lt;$P$91),"非該当","該当")</f>
        <v>非該当</v>
      </c>
      <c r="I223" s="63" t="str">
        <f>IF($G109="","－",IF(OR($Q$110="",$P$110="",$Q$110&lt;$P$110),"非該当","該当"))</f>
        <v>非該当</v>
      </c>
      <c r="J223" s="63" t="str">
        <f>IF($G128="","－",IF(OR($Q$129="",$P$129="",$Q$129&lt;$P$129),"非該当","該当"))</f>
        <v>－</v>
      </c>
      <c r="K223" s="63" t="str">
        <f>IF($G147="","－",IF(OR($Q$148="",$P$148="",$Q$148&lt;$P$148),"非該当","該当"))</f>
        <v>－</v>
      </c>
      <c r="L223" s="63" t="str">
        <f>IF($G166="","－",IF(OR($Q$167="",$P$167="",$Q$167&lt;$P$167),"非該当","該当"))</f>
        <v>－</v>
      </c>
      <c r="M223" s="63" t="str">
        <f>IF($G185="","－",IF(OR($Q$186="",$P$186="",$Q$186&lt;$P$186),"非該当","該当"))</f>
        <v>－</v>
      </c>
      <c r="N223" s="6"/>
    </row>
    <row r="224" spans="2:14" ht="37.5" x14ac:dyDescent="0.4">
      <c r="D224" s="7">
        <v>8</v>
      </c>
      <c r="E224" s="45" t="s">
        <v>235</v>
      </c>
      <c r="F224" s="41" t="s">
        <v>232</v>
      </c>
      <c r="G224" s="187" t="str">
        <f>IF(COUNTIF(H224:M224,"非該当")&gt;0,"非該当","該当")</f>
        <v>非該当</v>
      </c>
      <c r="H224" s="63" t="str">
        <f>IF($N92="－","－",IF(OR($N$92="",$P$91="",$N$92&lt;$P$91),"非該当","該当"))</f>
        <v>非該当</v>
      </c>
      <c r="I224" s="63" t="str">
        <f>IF(OR($G109="",N111="－"),"－",IF(OR($N$111="",$P$110="",$N$111&lt;$P$110),"非該当","該当"))</f>
        <v>非該当</v>
      </c>
      <c r="J224" s="63" t="str">
        <f>IF(OR($G128="",$N130="－"),"－",IF(OR($N$130="",$P$129="",$N$130&lt;$P$129),"非該当","該当"))</f>
        <v>－</v>
      </c>
      <c r="K224" s="63" t="str">
        <f>IF(OR($G147="",$N149="－"),"－",IF(OR($N$149="",$P$148="",$N$149&lt;$P$148),"非該当","該当"))</f>
        <v>－</v>
      </c>
      <c r="L224" s="63" t="str">
        <f>IF(OR($G166="",$N168="－"),"－",IF(OR($N$168="",$P$167="",$N$168&lt;$P$167),"非該当","該当"))</f>
        <v>－</v>
      </c>
      <c r="M224" s="63" t="str">
        <f>IF(OR($G185="",$N187="－"),"－",IF(OR($N$187="",$P$186="",$N$187&lt;$P$186),"非該当","該当"))</f>
        <v>－</v>
      </c>
      <c r="N224" s="6"/>
    </row>
    <row r="225" spans="4:14" ht="37.5" x14ac:dyDescent="0.4">
      <c r="D225" s="7">
        <v>9</v>
      </c>
      <c r="E225" s="45" t="s">
        <v>326</v>
      </c>
      <c r="F225" s="41" t="s">
        <v>239</v>
      </c>
      <c r="G225" s="63" t="s">
        <v>413</v>
      </c>
      <c r="J225" s="53"/>
      <c r="N225" s="6"/>
    </row>
  </sheetData>
  <sheetProtection algorithmName="SHA-512" hashValue="r3xseCTZZkLBAmL30iAkRc2uZIjnDp3ses8vm8ANjNOAbDYOskPqfYgaSI1oFHQkGN/vZNLcIPqAJiT5eRAlhg==" saltValue="3NJe4Qtg9oI32x1ZzZq8tA==" spinCount="100000" sheet="1" objects="1" scenarios="1"/>
  <dataConsolidate/>
  <mergeCells count="6">
    <mergeCell ref="P186:P187"/>
    <mergeCell ref="P91:P92"/>
    <mergeCell ref="P110:P111"/>
    <mergeCell ref="P129:P130"/>
    <mergeCell ref="P148:P149"/>
    <mergeCell ref="P167:P168"/>
  </mergeCells>
  <phoneticPr fontId="1"/>
  <conditionalFormatting sqref="G225 G216:G220 G222:M224">
    <cfRule type="expression" dxfId="18" priority="10">
      <formula>G216="非該当"</formula>
    </cfRule>
  </conditionalFormatting>
  <conditionalFormatting sqref="D109:P125">
    <cfRule type="expression" dxfId="17" priority="6">
      <formula>$G$86=""</formula>
    </cfRule>
  </conditionalFormatting>
  <conditionalFormatting sqref="D128:P144">
    <cfRule type="expression" dxfId="16" priority="5">
      <formula>$H$86=""</formula>
    </cfRule>
  </conditionalFormatting>
  <conditionalFormatting sqref="D147:P163">
    <cfRule type="expression" dxfId="15" priority="4">
      <formula>$I$86=""</formula>
    </cfRule>
  </conditionalFormatting>
  <conditionalFormatting sqref="D166:P182">
    <cfRule type="expression" dxfId="14" priority="3">
      <formula>$J$86=""</formula>
    </cfRule>
  </conditionalFormatting>
  <conditionalFormatting sqref="D185:P201">
    <cfRule type="expression" dxfId="13" priority="2">
      <formula>$K$86=""</formula>
    </cfRule>
  </conditionalFormatting>
  <conditionalFormatting sqref="C5:F5">
    <cfRule type="expression" dxfId="12" priority="1">
      <formula>$C$5&lt;&gt;""</formula>
    </cfRule>
  </conditionalFormatting>
  <conditionalFormatting sqref="D36:P36 D39:P39 D41:P41 D45:P45 D75:P75 D77:P77 D81:P81 D99:P99 D102:P102 D104:P104 D118:P118 D121:P121 D123:P123 D137:P137 D140:P140 D142:P142 D156:P156 D159:P159 D161:P161 D175:P175 D178:P178 D180:P180 D194:P194 D197:P197 D199:P199 D72:P72">
    <cfRule type="expression" dxfId="11" priority="8">
      <formula>$G$34&lt;&gt;"就業時間換算"</formula>
    </cfRule>
  </conditionalFormatting>
  <conditionalFormatting sqref="D35:P35 D38:P38 D40:P40 D44:P44 D71:P71 D74:P74 D76:P76 D80:P80 D98:P98 D101:P101 D103:P103 D117:P117 D120:P120 D122:P122 D136:P136 D139:P139 D141:P141 D155:P155 D158:P158 D160:P160 D174:P174 D177:P177 D179:P179 D193:P193 D196:P196 D198:P198">
    <cfRule type="expression" dxfId="10" priority="7">
      <formula>$G$34&lt;&gt;"人数換算"</formula>
    </cfRule>
  </conditionalFormatting>
  <conditionalFormatting sqref="G27:P33 G35:P45 G64:P81 G96:P106 G115:P125 G134:P144 G153:P163 G172:P182 G191:P201">
    <cfRule type="expression" dxfId="9" priority="9">
      <formula>G$13="－"</formula>
    </cfRule>
  </conditionalFormatting>
  <dataValidations count="14">
    <dataValidation type="list" allowBlank="1" showInputMessage="1" showErrorMessage="1" sqref="E12" xr:uid="{94357544-FEFE-442F-A3CF-C838A815C650}">
      <formula1>$G$12:$P$12</formula1>
    </dataValidation>
    <dataValidation type="list" imeMode="halfAlpha" allowBlank="1" showInputMessage="1" showErrorMessage="1" sqref="G34" xr:uid="{B8CFC512-6450-4079-9E8D-830D135E3A2D}">
      <formula1>"人数換算,就業時間換算"</formula1>
    </dataValidation>
    <dataValidation type="list" allowBlank="1" showInputMessage="1" showErrorMessage="1" sqref="G92" xr:uid="{53E7BAE6-97D8-4D42-88DB-A707928EA0A4}">
      <formula1>INDIRECT($G$91)</formula1>
    </dataValidation>
    <dataValidation type="list" allowBlank="1" showInputMessage="1" showErrorMessage="1" sqref="G111" xr:uid="{C2D70A88-42AD-4776-A675-2C7F2DCC198B}">
      <formula1>INDIRECT($G$110)</formula1>
    </dataValidation>
    <dataValidation type="list" allowBlank="1" showInputMessage="1" showErrorMessage="1" sqref="G130" xr:uid="{DD70BFD7-0D95-4347-AC06-C44B78215B5F}">
      <formula1>INDIRECT($G$129)</formula1>
    </dataValidation>
    <dataValidation type="list" allowBlank="1" showInputMessage="1" showErrorMessage="1" sqref="G149" xr:uid="{B4D4CF8C-0079-4638-B244-947B4EF6CDA1}">
      <formula1>INDIRECT($G$148)</formula1>
    </dataValidation>
    <dataValidation type="list" allowBlank="1" showInputMessage="1" showErrorMessage="1" sqref="G168" xr:uid="{CCA16580-41D3-4EEB-9715-63B79B0038DF}">
      <formula1>INDIRECT($G$167)</formula1>
    </dataValidation>
    <dataValidation type="list" allowBlank="1" showInputMessage="1" showErrorMessage="1" sqref="G187" xr:uid="{35ECFCDA-9EA5-4A23-A063-15504E63A090}">
      <formula1>INDIRECT($G$186)</formula1>
    </dataValidation>
    <dataValidation type="list" allowBlank="1" showInputMessage="1" showErrorMessage="1" sqref="G57" xr:uid="{3E4A543B-9015-4D62-9DE3-2172F15C0C6B}">
      <formula1>INDIRECT($G$56)</formula1>
    </dataValidation>
    <dataValidation operator="lessThanOrEqual" allowBlank="1" showInputMessage="1" showErrorMessage="1" sqref="E9" xr:uid="{561494EF-B4F9-4653-9B06-0C6206973952}"/>
    <dataValidation type="date" allowBlank="1" showInputMessage="1" showErrorMessage="1" error="補助事業期間内（2026年12月31日まで）の日付を入力してください" sqref="E10" xr:uid="{C70C767C-81DF-45AB-95B1-1BCCA854B39E}">
      <formula1>45412</formula1>
      <formula2>46387</formula2>
    </dataValidation>
    <dataValidation operator="greaterThanOrEqual" allowBlank="1" showInputMessage="1" showErrorMessage="1" error="2024年3月1日以降の日付を入力ください" sqref="E7" xr:uid="{D85F90B7-EFDE-4488-894C-CFC18C1F66EE}"/>
    <dataValidation imeMode="halfAlpha" allowBlank="1" showInputMessage="1" showErrorMessage="1" sqref="G16:I24 G42:P42 G191:P195 G64:P69 G105:P105 G78:P78 G48:I51 G172:P176 G96:P100 G143:P143 G115:P119 G162:P162 G134:P138 G181:P181 G153:P157 G200:P200 G124:P124 G35:P37 G71:P73 G82 G27:P32" xr:uid="{5B0F12BF-A9B4-4521-9F0B-8B584CE7C27F}"/>
    <dataValidation type="list" allowBlank="1" showInputMessage="1" showErrorMessage="1" sqref="G54:G55" xr:uid="{EE9E352D-6604-4F8C-BCD3-87242C4766F8}">
      <formula1>"該当,非該当"</formula1>
    </dataValidation>
  </dataValidations>
  <hyperlinks>
    <hyperlink ref="H54" r:id="rId1" xr:uid="{E2F02157-7D10-4E93-BB2E-37E6E5E28168}"/>
    <hyperlink ref="H55" r:id="rId2" xr:uid="{1D1C429B-6111-4953-B508-217A6419A83D}"/>
    <hyperlink ref="E58" r:id="rId3" xr:uid="{AD2B6D08-A1D7-4D64-AF4C-89D9447303CC}"/>
    <hyperlink ref="E93" r:id="rId4" xr:uid="{514C0BF6-F4E7-4097-AFB9-3247B5733CDE}"/>
    <hyperlink ref="E112" r:id="rId5" xr:uid="{E185ED3D-0A6B-42DB-86B8-258FD40AC43A}"/>
    <hyperlink ref="E131" r:id="rId6" xr:uid="{2737EFD5-49F5-4983-BFC1-3384F17C7D82}"/>
    <hyperlink ref="E150" r:id="rId7" xr:uid="{264D8EFD-B3D2-4FD4-B2E8-B5D60B15B94E}"/>
    <hyperlink ref="E169" r:id="rId8" xr:uid="{CC25853C-1E30-4A3E-974E-1ED88496DCD3}"/>
    <hyperlink ref="E188" r:id="rId9" xr:uid="{AB85CD97-811B-4A63-B504-7B7A61F8D61D}"/>
    <hyperlink ref="Q50" r:id="rId10" xr:uid="{A892BF9F-0100-4B15-9198-05B689AB22D7}"/>
    <hyperlink ref="Q48" r:id="rId11" xr:uid="{A1A4DB18-D495-4F8D-A066-78914D6F6B58}"/>
    <hyperlink ref="Q51" r:id="rId12" xr:uid="{C25D6B99-B0DB-4EDE-9A8F-409A5437D2BF}"/>
  </hyperlinks>
  <pageMargins left="0.23622047244094491" right="0.23622047244094491" top="0.74803149606299213" bottom="0.74803149606299213" header="0.31496062992125984" footer="0.31496062992125984"/>
  <pageSetup paperSize="9" scale="36" fitToHeight="0" orientation="portrait" r:id="rId13"/>
  <drawing r:id="rId1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1F5ECC-06A1-4903-B1DC-E978F8F8E01E}">
  <sheetPr codeName="Sheet4">
    <tabColor theme="7" tint="0.79998168889431442"/>
  </sheetPr>
  <dimension ref="A1:BB82"/>
  <sheetViews>
    <sheetView showGridLines="0" zoomScale="85" zoomScaleNormal="85" zoomScaleSheetLayoutView="25" workbookViewId="0">
      <pane xSplit="5" ySplit="13" topLeftCell="F14" activePane="bottomRight" state="frozen"/>
      <selection pane="topRight"/>
      <selection pane="bottomLeft"/>
      <selection pane="bottomRight" activeCell="F14" sqref="F14"/>
    </sheetView>
  </sheetViews>
  <sheetFormatPr defaultColWidth="9" defaultRowHeight="18.75" x14ac:dyDescent="0.4"/>
  <cols>
    <col min="1" max="1" width="3.75" style="1" customWidth="1"/>
    <col min="2" max="2" width="3.875" style="1" customWidth="1"/>
    <col min="3" max="4" width="18.75" style="1" customWidth="1"/>
    <col min="5" max="5" width="37.5" style="1" customWidth="1"/>
    <col min="6" max="8" width="22.75" style="1" customWidth="1"/>
    <col min="9" max="9" width="85" style="1" customWidth="1"/>
    <col min="10" max="10" width="3" style="1" customWidth="1"/>
    <col min="11" max="13" width="22.75" style="1" customWidth="1"/>
    <col min="14" max="14" width="60" style="1" customWidth="1"/>
    <col min="15" max="15" width="3" style="1" customWidth="1"/>
    <col min="16" max="18" width="22.75" style="1" customWidth="1"/>
    <col min="19" max="19" width="60" style="1" customWidth="1"/>
    <col min="20" max="20" width="3" style="1" customWidth="1"/>
    <col min="21" max="23" width="22.75" style="1" customWidth="1"/>
    <col min="24" max="24" width="60" style="1" customWidth="1"/>
    <col min="25" max="25" width="3" style="1" customWidth="1"/>
    <col min="26" max="28" width="22.75" style="1" customWidth="1"/>
    <col min="29" max="29" width="60" style="1" customWidth="1"/>
    <col min="30" max="30" width="3" style="1" customWidth="1"/>
    <col min="31" max="33" width="22.75" style="1" customWidth="1"/>
    <col min="34" max="34" width="60" style="1" customWidth="1"/>
    <col min="35" max="35" width="3" style="1" customWidth="1"/>
    <col min="36" max="38" width="22.75" style="1" customWidth="1"/>
    <col min="39" max="39" width="60" style="1" customWidth="1"/>
    <col min="40" max="40" width="3" style="1" customWidth="1"/>
    <col min="41" max="43" width="22.75" style="1" customWidth="1"/>
    <col min="44" max="44" width="60" style="1" customWidth="1"/>
    <col min="45" max="45" width="3" style="1" customWidth="1"/>
    <col min="46" max="48" width="22.75" style="1" customWidth="1"/>
    <col min="49" max="49" width="60" style="1" customWidth="1"/>
    <col min="50" max="50" width="3" style="1" customWidth="1"/>
    <col min="51" max="53" width="22.75" style="1" customWidth="1"/>
    <col min="54" max="54" width="60" style="1" customWidth="1"/>
    <col min="55" max="16384" width="9" style="1"/>
  </cols>
  <sheetData>
    <row r="1" spans="1:54" ht="14.45" customHeight="1" x14ac:dyDescent="0.4">
      <c r="A1" s="126" t="s">
        <v>388</v>
      </c>
      <c r="D1" s="3"/>
    </row>
    <row r="2" spans="1:54" ht="7.5" customHeight="1" x14ac:dyDescent="0.4">
      <c r="A2" s="50"/>
      <c r="D2" s="3"/>
    </row>
    <row r="3" spans="1:54" ht="24" x14ac:dyDescent="0.4">
      <c r="B3" s="86" t="s">
        <v>299</v>
      </c>
    </row>
    <row r="4" spans="1:54" ht="16.149999999999999" customHeight="1" x14ac:dyDescent="0.4">
      <c r="B4" s="162"/>
      <c r="D4" s="3"/>
    </row>
    <row r="5" spans="1:54" x14ac:dyDescent="0.4">
      <c r="C5" s="79" t="s">
        <v>302</v>
      </c>
    </row>
    <row r="6" spans="1:54" x14ac:dyDescent="0.4">
      <c r="C6" s="79" t="s">
        <v>381</v>
      </c>
    </row>
    <row r="7" spans="1:54" x14ac:dyDescent="0.4">
      <c r="C7" s="79" t="s">
        <v>303</v>
      </c>
    </row>
    <row r="8" spans="1:54" x14ac:dyDescent="0.4">
      <c r="C8" s="79" t="s">
        <v>304</v>
      </c>
    </row>
    <row r="9" spans="1:54" x14ac:dyDescent="0.4">
      <c r="C9" s="79" t="s">
        <v>305</v>
      </c>
    </row>
    <row r="11" spans="1:54" ht="19.5" x14ac:dyDescent="0.4">
      <c r="B11" s="22" t="s">
        <v>284</v>
      </c>
      <c r="I11" s="3" t="s">
        <v>285</v>
      </c>
      <c r="N11" s="3" t="s">
        <v>285</v>
      </c>
      <c r="S11" s="3" t="s">
        <v>285</v>
      </c>
      <c r="X11" s="3" t="s">
        <v>285</v>
      </c>
      <c r="AC11" s="3" t="s">
        <v>285</v>
      </c>
      <c r="AH11" s="3" t="s">
        <v>285</v>
      </c>
      <c r="AM11" s="3" t="s">
        <v>285</v>
      </c>
      <c r="AR11" s="3" t="s">
        <v>285</v>
      </c>
      <c r="AW11" s="3" t="s">
        <v>285</v>
      </c>
      <c r="BB11" s="3" t="s">
        <v>285</v>
      </c>
    </row>
    <row r="12" spans="1:54" x14ac:dyDescent="0.4">
      <c r="F12" s="178" t="str">
        <f>"事業者名："&amp;_xlfn.CONCAT(①申請者情報!$D$8)</f>
        <v>事業者名：</v>
      </c>
      <c r="G12" s="179"/>
      <c r="H12" s="179"/>
      <c r="I12" s="180"/>
      <c r="K12" s="181" t="str">
        <f>"事業者名2："&amp;_xlfn.CONCAT(①申請者情報!$D$31)</f>
        <v>事業者名2：</v>
      </c>
      <c r="L12" s="179"/>
      <c r="M12" s="179"/>
      <c r="N12" s="180"/>
      <c r="P12" s="181" t="str">
        <f>"事業者名3："&amp;_xlfn.CONCAT(①申請者情報!$D$33)</f>
        <v>事業者名3：</v>
      </c>
      <c r="Q12" s="179"/>
      <c r="R12" s="179"/>
      <c r="S12" s="180"/>
      <c r="U12" s="181" t="str">
        <f>"事業者名4："&amp;_xlfn.CONCAT(①申請者情報!$D$35)</f>
        <v>事業者名4：</v>
      </c>
      <c r="V12" s="179"/>
      <c r="W12" s="179"/>
      <c r="X12" s="180"/>
      <c r="Z12" s="181" t="str">
        <f>"事業者名5："&amp;_xlfn.CONCAT(①申請者情報!$D$37)</f>
        <v>事業者名5：</v>
      </c>
      <c r="AA12" s="179"/>
      <c r="AB12" s="179"/>
      <c r="AC12" s="180"/>
      <c r="AE12" s="181" t="str">
        <f>"事業者名6："&amp;_xlfn.CONCAT(①申請者情報!$D$39)</f>
        <v>事業者名6：</v>
      </c>
      <c r="AF12" s="179"/>
      <c r="AG12" s="179"/>
      <c r="AH12" s="180"/>
      <c r="AJ12" s="181" t="str">
        <f>"事業者名7："&amp;_xlfn.CONCAT(①申請者情報!$D$41)</f>
        <v>事業者名7：</v>
      </c>
      <c r="AK12" s="179"/>
      <c r="AL12" s="179"/>
      <c r="AM12" s="180"/>
      <c r="AO12" s="181" t="str">
        <f>"事業者名8："&amp;_xlfn.CONCAT(①申請者情報!$D$43)</f>
        <v>事業者名8：</v>
      </c>
      <c r="AP12" s="179"/>
      <c r="AQ12" s="179"/>
      <c r="AR12" s="180"/>
      <c r="AT12" s="181" t="str">
        <f>"事業者名9："&amp;_xlfn.CONCAT(①申請者情報!$D$45)</f>
        <v>事業者名9：</v>
      </c>
      <c r="AU12" s="179"/>
      <c r="AV12" s="179"/>
      <c r="AW12" s="180"/>
      <c r="AY12" s="181" t="str">
        <f>"事業者名10："&amp;_xlfn.CONCAT(①申請者情報!$D$47)</f>
        <v>事業者名10：</v>
      </c>
      <c r="AZ12" s="179"/>
      <c r="BA12" s="179"/>
      <c r="BB12" s="180"/>
    </row>
    <row r="13" spans="1:54" s="2" customFormat="1" ht="36" x14ac:dyDescent="0.4">
      <c r="C13" s="87" t="s">
        <v>286</v>
      </c>
      <c r="D13" s="88" t="s">
        <v>203</v>
      </c>
      <c r="E13" s="89"/>
      <c r="F13" s="90" t="s">
        <v>287</v>
      </c>
      <c r="G13" s="90" t="s">
        <v>288</v>
      </c>
      <c r="H13" s="90" t="s">
        <v>306</v>
      </c>
      <c r="I13" s="91" t="s">
        <v>289</v>
      </c>
      <c r="K13" s="92" t="s">
        <v>287</v>
      </c>
      <c r="L13" s="90" t="s">
        <v>288</v>
      </c>
      <c r="M13" s="90" t="s">
        <v>306</v>
      </c>
      <c r="N13" s="91" t="s">
        <v>289</v>
      </c>
      <c r="P13" s="92" t="s">
        <v>287</v>
      </c>
      <c r="Q13" s="90" t="s">
        <v>288</v>
      </c>
      <c r="R13" s="90" t="s">
        <v>306</v>
      </c>
      <c r="S13" s="91" t="s">
        <v>289</v>
      </c>
      <c r="U13" s="92" t="s">
        <v>287</v>
      </c>
      <c r="V13" s="90" t="s">
        <v>288</v>
      </c>
      <c r="W13" s="90" t="s">
        <v>306</v>
      </c>
      <c r="X13" s="91" t="s">
        <v>289</v>
      </c>
      <c r="Z13" s="92" t="s">
        <v>287</v>
      </c>
      <c r="AA13" s="90" t="s">
        <v>288</v>
      </c>
      <c r="AB13" s="90" t="s">
        <v>306</v>
      </c>
      <c r="AC13" s="91" t="s">
        <v>289</v>
      </c>
      <c r="AE13" s="92" t="s">
        <v>287</v>
      </c>
      <c r="AF13" s="90" t="s">
        <v>288</v>
      </c>
      <c r="AG13" s="90" t="s">
        <v>306</v>
      </c>
      <c r="AH13" s="91" t="s">
        <v>289</v>
      </c>
      <c r="AJ13" s="92" t="s">
        <v>287</v>
      </c>
      <c r="AK13" s="90" t="s">
        <v>288</v>
      </c>
      <c r="AL13" s="90" t="s">
        <v>306</v>
      </c>
      <c r="AM13" s="91" t="s">
        <v>289</v>
      </c>
      <c r="AO13" s="92" t="s">
        <v>287</v>
      </c>
      <c r="AP13" s="90" t="s">
        <v>288</v>
      </c>
      <c r="AQ13" s="90" t="s">
        <v>306</v>
      </c>
      <c r="AR13" s="91" t="s">
        <v>289</v>
      </c>
      <c r="AT13" s="92" t="s">
        <v>287</v>
      </c>
      <c r="AU13" s="90" t="s">
        <v>288</v>
      </c>
      <c r="AV13" s="90" t="s">
        <v>306</v>
      </c>
      <c r="AW13" s="91" t="s">
        <v>289</v>
      </c>
      <c r="AY13" s="92" t="s">
        <v>287</v>
      </c>
      <c r="AZ13" s="90" t="s">
        <v>288</v>
      </c>
      <c r="BA13" s="90" t="s">
        <v>306</v>
      </c>
      <c r="BB13" s="91" t="s">
        <v>289</v>
      </c>
    </row>
    <row r="14" spans="1:54" ht="29.25" customHeight="1" x14ac:dyDescent="0.4">
      <c r="C14" s="93" t="s">
        <v>19</v>
      </c>
      <c r="D14" s="29" t="s">
        <v>290</v>
      </c>
      <c r="E14" s="94" t="s">
        <v>338</v>
      </c>
      <c r="F14" s="119"/>
      <c r="G14" s="119"/>
      <c r="H14" s="119"/>
      <c r="I14" s="120"/>
      <c r="K14" s="123"/>
      <c r="L14" s="119"/>
      <c r="M14" s="119"/>
      <c r="N14" s="120"/>
      <c r="P14" s="123"/>
      <c r="Q14" s="119"/>
      <c r="R14" s="119"/>
      <c r="S14" s="120"/>
      <c r="U14" s="123"/>
      <c r="V14" s="119"/>
      <c r="W14" s="119"/>
      <c r="X14" s="120"/>
      <c r="Z14" s="123"/>
      <c r="AA14" s="119"/>
      <c r="AB14" s="119"/>
      <c r="AC14" s="120"/>
      <c r="AE14" s="123"/>
      <c r="AF14" s="119"/>
      <c r="AG14" s="119"/>
      <c r="AH14" s="120"/>
      <c r="AJ14" s="123"/>
      <c r="AK14" s="119"/>
      <c r="AL14" s="119"/>
      <c r="AM14" s="120"/>
      <c r="AO14" s="123"/>
      <c r="AP14" s="119"/>
      <c r="AQ14" s="119"/>
      <c r="AR14" s="120"/>
      <c r="AT14" s="123"/>
      <c r="AU14" s="119"/>
      <c r="AV14" s="119"/>
      <c r="AW14" s="120"/>
      <c r="AY14" s="123"/>
      <c r="AZ14" s="119"/>
      <c r="BA14" s="119"/>
      <c r="BB14" s="120"/>
    </row>
    <row r="15" spans="1:54" ht="29.25" customHeight="1" x14ac:dyDescent="0.4">
      <c r="C15" s="97" t="s">
        <v>19</v>
      </c>
      <c r="D15" s="29" t="s">
        <v>291</v>
      </c>
      <c r="E15" s="94" t="s">
        <v>379</v>
      </c>
      <c r="F15" s="119"/>
      <c r="G15" s="119"/>
      <c r="H15" s="119"/>
      <c r="I15" s="120"/>
      <c r="K15" s="123"/>
      <c r="L15" s="119"/>
      <c r="M15" s="119"/>
      <c r="N15" s="120"/>
      <c r="P15" s="123"/>
      <c r="Q15" s="119"/>
      <c r="R15" s="119"/>
      <c r="S15" s="120"/>
      <c r="U15" s="123"/>
      <c r="V15" s="119"/>
      <c r="W15" s="119"/>
      <c r="X15" s="120"/>
      <c r="Z15" s="123"/>
      <c r="AA15" s="119"/>
      <c r="AB15" s="119"/>
      <c r="AC15" s="120"/>
      <c r="AE15" s="123"/>
      <c r="AF15" s="119"/>
      <c r="AG15" s="119"/>
      <c r="AH15" s="120"/>
      <c r="AJ15" s="123"/>
      <c r="AK15" s="119"/>
      <c r="AL15" s="119"/>
      <c r="AM15" s="120"/>
      <c r="AO15" s="123"/>
      <c r="AP15" s="119"/>
      <c r="AQ15" s="119"/>
      <c r="AR15" s="120"/>
      <c r="AT15" s="123"/>
      <c r="AU15" s="119"/>
      <c r="AV15" s="119"/>
      <c r="AW15" s="120"/>
      <c r="AY15" s="123"/>
      <c r="AZ15" s="119"/>
      <c r="BA15" s="119"/>
      <c r="BB15" s="120"/>
    </row>
    <row r="16" spans="1:54" ht="29.25" customHeight="1" x14ac:dyDescent="0.4">
      <c r="C16" s="97" t="s">
        <v>19</v>
      </c>
      <c r="D16" s="29" t="s">
        <v>292</v>
      </c>
      <c r="E16" s="94" t="s">
        <v>380</v>
      </c>
      <c r="F16" s="119"/>
      <c r="G16" s="119"/>
      <c r="H16" s="119"/>
      <c r="I16" s="120"/>
      <c r="K16" s="123"/>
      <c r="L16" s="119"/>
      <c r="M16" s="119"/>
      <c r="N16" s="120"/>
      <c r="P16" s="123"/>
      <c r="Q16" s="119"/>
      <c r="R16" s="119"/>
      <c r="S16" s="120"/>
      <c r="U16" s="123"/>
      <c r="V16" s="119"/>
      <c r="W16" s="119"/>
      <c r="X16" s="120"/>
      <c r="Z16" s="123"/>
      <c r="AA16" s="119"/>
      <c r="AB16" s="119"/>
      <c r="AC16" s="120"/>
      <c r="AE16" s="123"/>
      <c r="AF16" s="119"/>
      <c r="AG16" s="119"/>
      <c r="AH16" s="120"/>
      <c r="AJ16" s="123"/>
      <c r="AK16" s="119"/>
      <c r="AL16" s="119"/>
      <c r="AM16" s="120"/>
      <c r="AO16" s="123"/>
      <c r="AP16" s="119"/>
      <c r="AQ16" s="119"/>
      <c r="AR16" s="120"/>
      <c r="AT16" s="123"/>
      <c r="AU16" s="119"/>
      <c r="AV16" s="119"/>
      <c r="AW16" s="120"/>
      <c r="AY16" s="123"/>
      <c r="AZ16" s="119"/>
      <c r="BA16" s="119"/>
      <c r="BB16" s="120"/>
    </row>
    <row r="17" spans="3:54" ht="29.25" customHeight="1" x14ac:dyDescent="0.4">
      <c r="C17" s="98" t="s">
        <v>19</v>
      </c>
      <c r="D17" s="99" t="s">
        <v>293</v>
      </c>
      <c r="E17" s="100" t="s">
        <v>294</v>
      </c>
      <c r="F17" s="13">
        <f>SUM(F14:F16)</f>
        <v>0</v>
      </c>
      <c r="G17" s="13">
        <f t="shared" ref="G17:H17" si="0">SUM(G14:G16)</f>
        <v>0</v>
      </c>
      <c r="H17" s="13">
        <f t="shared" si="0"/>
        <v>0</v>
      </c>
      <c r="I17" s="101"/>
      <c r="K17" s="102">
        <f>SUM(K14:K16)</f>
        <v>0</v>
      </c>
      <c r="L17" s="13">
        <f t="shared" ref="L17:M17" si="1">SUM(L14:L16)</f>
        <v>0</v>
      </c>
      <c r="M17" s="13">
        <f t="shared" si="1"/>
        <v>0</v>
      </c>
      <c r="N17" s="101"/>
      <c r="P17" s="102">
        <f>SUM(P14:P16)</f>
        <v>0</v>
      </c>
      <c r="Q17" s="13">
        <f t="shared" ref="Q17:R17" si="2">SUM(Q14:Q16)</f>
        <v>0</v>
      </c>
      <c r="R17" s="13">
        <f t="shared" si="2"/>
        <v>0</v>
      </c>
      <c r="S17" s="101"/>
      <c r="U17" s="102">
        <f>SUM(U14:U16)</f>
        <v>0</v>
      </c>
      <c r="V17" s="13">
        <f t="shared" ref="V17:W17" si="3">SUM(V14:V16)</f>
        <v>0</v>
      </c>
      <c r="W17" s="13">
        <f t="shared" si="3"/>
        <v>0</v>
      </c>
      <c r="X17" s="101"/>
      <c r="Z17" s="102">
        <f>SUM(Z14:Z16)</f>
        <v>0</v>
      </c>
      <c r="AA17" s="13">
        <f t="shared" ref="AA17:AB17" si="4">SUM(AA14:AA16)</f>
        <v>0</v>
      </c>
      <c r="AB17" s="13">
        <f t="shared" si="4"/>
        <v>0</v>
      </c>
      <c r="AC17" s="101"/>
      <c r="AE17" s="102">
        <f>SUM(AE14:AE16)</f>
        <v>0</v>
      </c>
      <c r="AF17" s="13">
        <f t="shared" ref="AF17:AG17" si="5">SUM(AF14:AF16)</f>
        <v>0</v>
      </c>
      <c r="AG17" s="13">
        <f t="shared" si="5"/>
        <v>0</v>
      </c>
      <c r="AH17" s="101"/>
      <c r="AJ17" s="102">
        <f>SUM(AJ14:AJ16)</f>
        <v>0</v>
      </c>
      <c r="AK17" s="13">
        <f t="shared" ref="AK17:AL17" si="6">SUM(AK14:AK16)</f>
        <v>0</v>
      </c>
      <c r="AL17" s="13">
        <f t="shared" si="6"/>
        <v>0</v>
      </c>
      <c r="AM17" s="101"/>
      <c r="AO17" s="102">
        <f>SUM(AO14:AO16)</f>
        <v>0</v>
      </c>
      <c r="AP17" s="13">
        <f t="shared" ref="AP17" si="7">SUM(AP14:AP16)</f>
        <v>0</v>
      </c>
      <c r="AQ17" s="13">
        <f t="shared" ref="AQ17" si="8">SUM(AQ14:AQ16)</f>
        <v>0</v>
      </c>
      <c r="AR17" s="101"/>
      <c r="AT17" s="102">
        <f>SUM(AT14:AT16)</f>
        <v>0</v>
      </c>
      <c r="AU17" s="13">
        <f t="shared" ref="AU17" si="9">SUM(AU14:AU16)</f>
        <v>0</v>
      </c>
      <c r="AV17" s="13">
        <f t="shared" ref="AV17" si="10">SUM(AV14:AV16)</f>
        <v>0</v>
      </c>
      <c r="AW17" s="101"/>
      <c r="AY17" s="102">
        <f>SUM(AY14:AY16)</f>
        <v>0</v>
      </c>
      <c r="AZ17" s="13">
        <f>SUM(AZ14:AZ16)</f>
        <v>0</v>
      </c>
      <c r="BA17" s="13">
        <f t="shared" ref="BA17" si="11">SUM(BA14:BA16)</f>
        <v>0</v>
      </c>
      <c r="BB17" s="101"/>
    </row>
    <row r="18" spans="3:54" ht="29.25" customHeight="1" x14ac:dyDescent="0.4">
      <c r="C18" s="93" t="s">
        <v>295</v>
      </c>
      <c r="D18" s="29" t="s">
        <v>290</v>
      </c>
      <c r="E18" s="94" t="s">
        <v>338</v>
      </c>
      <c r="F18" s="119"/>
      <c r="G18" s="119"/>
      <c r="H18" s="119"/>
      <c r="I18" s="120"/>
      <c r="K18" s="123"/>
      <c r="L18" s="119"/>
      <c r="M18" s="119"/>
      <c r="N18" s="120"/>
      <c r="P18" s="123"/>
      <c r="Q18" s="119"/>
      <c r="R18" s="119"/>
      <c r="S18" s="120"/>
      <c r="U18" s="123"/>
      <c r="V18" s="119"/>
      <c r="W18" s="119"/>
      <c r="X18" s="120"/>
      <c r="Z18" s="123"/>
      <c r="AA18" s="119"/>
      <c r="AB18" s="119"/>
      <c r="AC18" s="120"/>
      <c r="AE18" s="123"/>
      <c r="AF18" s="119"/>
      <c r="AG18" s="119"/>
      <c r="AH18" s="120"/>
      <c r="AJ18" s="123"/>
      <c r="AK18" s="119"/>
      <c r="AL18" s="119"/>
      <c r="AM18" s="120"/>
      <c r="AO18" s="123"/>
      <c r="AP18" s="119"/>
      <c r="AQ18" s="119"/>
      <c r="AR18" s="120"/>
      <c r="AT18" s="123"/>
      <c r="AU18" s="119"/>
      <c r="AV18" s="119"/>
      <c r="AW18" s="120"/>
      <c r="AY18" s="123"/>
      <c r="AZ18" s="119"/>
      <c r="BA18" s="119"/>
      <c r="BB18" s="120"/>
    </row>
    <row r="19" spans="3:54" ht="29.25" customHeight="1" x14ac:dyDescent="0.4">
      <c r="C19" s="97" t="s">
        <v>295</v>
      </c>
      <c r="D19" s="29" t="s">
        <v>291</v>
      </c>
      <c r="E19" s="94" t="s">
        <v>379</v>
      </c>
      <c r="F19" s="119"/>
      <c r="G19" s="119"/>
      <c r="H19" s="119"/>
      <c r="I19" s="120"/>
      <c r="K19" s="123"/>
      <c r="L19" s="119"/>
      <c r="M19" s="119"/>
      <c r="N19" s="120"/>
      <c r="P19" s="123"/>
      <c r="Q19" s="119"/>
      <c r="R19" s="119"/>
      <c r="S19" s="120"/>
      <c r="U19" s="123"/>
      <c r="V19" s="119"/>
      <c r="W19" s="119"/>
      <c r="X19" s="120"/>
      <c r="Z19" s="123"/>
      <c r="AA19" s="119"/>
      <c r="AB19" s="119"/>
      <c r="AC19" s="120"/>
      <c r="AE19" s="123"/>
      <c r="AF19" s="119"/>
      <c r="AG19" s="119"/>
      <c r="AH19" s="120"/>
      <c r="AJ19" s="123"/>
      <c r="AK19" s="119"/>
      <c r="AL19" s="119"/>
      <c r="AM19" s="120"/>
      <c r="AO19" s="123"/>
      <c r="AP19" s="119"/>
      <c r="AQ19" s="119"/>
      <c r="AR19" s="120"/>
      <c r="AT19" s="123"/>
      <c r="AU19" s="119"/>
      <c r="AV19" s="119"/>
      <c r="AW19" s="120"/>
      <c r="AY19" s="123"/>
      <c r="AZ19" s="119"/>
      <c r="BA19" s="119"/>
      <c r="BB19" s="120"/>
    </row>
    <row r="20" spans="3:54" ht="29.25" customHeight="1" x14ac:dyDescent="0.4">
      <c r="C20" s="97" t="s">
        <v>295</v>
      </c>
      <c r="D20" s="29" t="s">
        <v>292</v>
      </c>
      <c r="E20" s="94" t="s">
        <v>380</v>
      </c>
      <c r="F20" s="119"/>
      <c r="G20" s="119"/>
      <c r="H20" s="119"/>
      <c r="I20" s="120"/>
      <c r="K20" s="123"/>
      <c r="L20" s="119"/>
      <c r="M20" s="119"/>
      <c r="N20" s="120"/>
      <c r="P20" s="123"/>
      <c r="Q20" s="119"/>
      <c r="R20" s="119"/>
      <c r="S20" s="120"/>
      <c r="U20" s="123"/>
      <c r="V20" s="119"/>
      <c r="W20" s="119"/>
      <c r="X20" s="120"/>
      <c r="Z20" s="123"/>
      <c r="AA20" s="119"/>
      <c r="AB20" s="119"/>
      <c r="AC20" s="120"/>
      <c r="AE20" s="123"/>
      <c r="AF20" s="119"/>
      <c r="AG20" s="119"/>
      <c r="AH20" s="120"/>
      <c r="AJ20" s="123"/>
      <c r="AK20" s="119"/>
      <c r="AL20" s="119"/>
      <c r="AM20" s="120"/>
      <c r="AO20" s="123"/>
      <c r="AP20" s="119"/>
      <c r="AQ20" s="119"/>
      <c r="AR20" s="120"/>
      <c r="AT20" s="123"/>
      <c r="AU20" s="119"/>
      <c r="AV20" s="119"/>
      <c r="AW20" s="120"/>
      <c r="AY20" s="123"/>
      <c r="AZ20" s="119"/>
      <c r="BA20" s="119"/>
      <c r="BB20" s="120"/>
    </row>
    <row r="21" spans="3:54" ht="29.25" customHeight="1" x14ac:dyDescent="0.4">
      <c r="C21" s="98" t="s">
        <v>295</v>
      </c>
      <c r="D21" s="99" t="s">
        <v>293</v>
      </c>
      <c r="E21" s="100" t="s">
        <v>294</v>
      </c>
      <c r="F21" s="13">
        <f>SUM(F18:F20)</f>
        <v>0</v>
      </c>
      <c r="G21" s="13">
        <f t="shared" ref="G21:H21" si="12">SUM(G18:G20)</f>
        <v>0</v>
      </c>
      <c r="H21" s="13">
        <f t="shared" si="12"/>
        <v>0</v>
      </c>
      <c r="I21" s="101"/>
      <c r="K21" s="102">
        <f>SUM(K18:K20)</f>
        <v>0</v>
      </c>
      <c r="L21" s="13">
        <f t="shared" ref="L21:M21" si="13">SUM(L18:L20)</f>
        <v>0</v>
      </c>
      <c r="M21" s="13">
        <f t="shared" si="13"/>
        <v>0</v>
      </c>
      <c r="N21" s="101"/>
      <c r="P21" s="102">
        <f>SUM(P18:P20)</f>
        <v>0</v>
      </c>
      <c r="Q21" s="13">
        <f t="shared" ref="Q21:R21" si="14">SUM(Q18:Q20)</f>
        <v>0</v>
      </c>
      <c r="R21" s="13">
        <f t="shared" si="14"/>
        <v>0</v>
      </c>
      <c r="S21" s="101"/>
      <c r="U21" s="102">
        <f>SUM(U18:U20)</f>
        <v>0</v>
      </c>
      <c r="V21" s="13">
        <f t="shared" ref="V21:W21" si="15">SUM(V18:V20)</f>
        <v>0</v>
      </c>
      <c r="W21" s="13">
        <f t="shared" si="15"/>
        <v>0</v>
      </c>
      <c r="X21" s="101"/>
      <c r="Z21" s="102">
        <f>SUM(Z18:Z20)</f>
        <v>0</v>
      </c>
      <c r="AA21" s="13">
        <f t="shared" ref="AA21:AB21" si="16">SUM(AA18:AA20)</f>
        <v>0</v>
      </c>
      <c r="AB21" s="13">
        <f t="shared" si="16"/>
        <v>0</v>
      </c>
      <c r="AC21" s="101"/>
      <c r="AE21" s="102">
        <f>SUM(AE18:AE20)</f>
        <v>0</v>
      </c>
      <c r="AF21" s="13">
        <f t="shared" ref="AF21:AG21" si="17">SUM(AF18:AF20)</f>
        <v>0</v>
      </c>
      <c r="AG21" s="13">
        <f t="shared" si="17"/>
        <v>0</v>
      </c>
      <c r="AH21" s="101"/>
      <c r="AJ21" s="102">
        <f>SUM(AJ18:AJ20)</f>
        <v>0</v>
      </c>
      <c r="AK21" s="13">
        <f t="shared" ref="AK21:AL21" si="18">SUM(AK18:AK20)</f>
        <v>0</v>
      </c>
      <c r="AL21" s="13">
        <f t="shared" si="18"/>
        <v>0</v>
      </c>
      <c r="AM21" s="101"/>
      <c r="AO21" s="102">
        <f>SUM(AO18:AO20)</f>
        <v>0</v>
      </c>
      <c r="AP21" s="13">
        <f t="shared" ref="AP21" si="19">SUM(AP18:AP20)</f>
        <v>0</v>
      </c>
      <c r="AQ21" s="13">
        <f t="shared" ref="AQ21" si="20">SUM(AQ18:AQ20)</f>
        <v>0</v>
      </c>
      <c r="AR21" s="101"/>
      <c r="AT21" s="102">
        <f>SUM(AT18:AT20)</f>
        <v>0</v>
      </c>
      <c r="AU21" s="13">
        <f t="shared" ref="AU21" si="21">SUM(AU18:AU20)</f>
        <v>0</v>
      </c>
      <c r="AV21" s="13">
        <f t="shared" ref="AV21" si="22">SUM(AV18:AV20)</f>
        <v>0</v>
      </c>
      <c r="AW21" s="101"/>
      <c r="AY21" s="102">
        <f>SUM(AY18:AY20)</f>
        <v>0</v>
      </c>
      <c r="AZ21" s="13">
        <f t="shared" ref="AZ21" si="23">SUM(AZ18:AZ20)</f>
        <v>0</v>
      </c>
      <c r="BA21" s="13">
        <f t="shared" ref="BA21" si="24">SUM(BA18:BA20)</f>
        <v>0</v>
      </c>
      <c r="BB21" s="101"/>
    </row>
    <row r="22" spans="3:54" ht="29.25" customHeight="1" x14ac:dyDescent="0.4">
      <c r="C22" s="93" t="s">
        <v>20</v>
      </c>
      <c r="D22" s="29" t="s">
        <v>290</v>
      </c>
      <c r="E22" s="94" t="s">
        <v>338</v>
      </c>
      <c r="F22" s="119"/>
      <c r="G22" s="119"/>
      <c r="H22" s="119"/>
      <c r="I22" s="120"/>
      <c r="K22" s="123"/>
      <c r="L22" s="119"/>
      <c r="M22" s="119"/>
      <c r="N22" s="120"/>
      <c r="P22" s="123"/>
      <c r="Q22" s="119"/>
      <c r="R22" s="119"/>
      <c r="S22" s="120"/>
      <c r="U22" s="123"/>
      <c r="V22" s="119"/>
      <c r="W22" s="119"/>
      <c r="X22" s="120"/>
      <c r="Z22" s="123"/>
      <c r="AA22" s="119"/>
      <c r="AB22" s="119"/>
      <c r="AC22" s="120"/>
      <c r="AE22" s="123"/>
      <c r="AF22" s="119"/>
      <c r="AG22" s="119"/>
      <c r="AH22" s="120"/>
      <c r="AJ22" s="123"/>
      <c r="AK22" s="119"/>
      <c r="AL22" s="119"/>
      <c r="AM22" s="120"/>
      <c r="AO22" s="123"/>
      <c r="AP22" s="119"/>
      <c r="AQ22" s="119"/>
      <c r="AR22" s="120"/>
      <c r="AT22" s="123"/>
      <c r="AU22" s="119"/>
      <c r="AV22" s="119"/>
      <c r="AW22" s="120"/>
      <c r="AY22" s="123"/>
      <c r="AZ22" s="119"/>
      <c r="BA22" s="119"/>
      <c r="BB22" s="120"/>
    </row>
    <row r="23" spans="3:54" ht="29.25" customHeight="1" x14ac:dyDescent="0.4">
      <c r="C23" s="97" t="s">
        <v>20</v>
      </c>
      <c r="D23" s="29" t="s">
        <v>291</v>
      </c>
      <c r="E23" s="94" t="s">
        <v>379</v>
      </c>
      <c r="F23" s="119"/>
      <c r="G23" s="119"/>
      <c r="H23" s="119"/>
      <c r="I23" s="120"/>
      <c r="K23" s="123"/>
      <c r="L23" s="119"/>
      <c r="M23" s="119"/>
      <c r="N23" s="120"/>
      <c r="P23" s="123"/>
      <c r="Q23" s="119"/>
      <c r="R23" s="119"/>
      <c r="S23" s="120"/>
      <c r="U23" s="123"/>
      <c r="V23" s="119"/>
      <c r="W23" s="119"/>
      <c r="X23" s="120"/>
      <c r="Z23" s="123"/>
      <c r="AA23" s="119"/>
      <c r="AB23" s="119"/>
      <c r="AC23" s="120"/>
      <c r="AE23" s="123"/>
      <c r="AF23" s="119"/>
      <c r="AG23" s="119"/>
      <c r="AH23" s="120"/>
      <c r="AJ23" s="123"/>
      <c r="AK23" s="119"/>
      <c r="AL23" s="119"/>
      <c r="AM23" s="120"/>
      <c r="AO23" s="123"/>
      <c r="AP23" s="119"/>
      <c r="AQ23" s="119"/>
      <c r="AR23" s="120"/>
      <c r="AT23" s="123"/>
      <c r="AU23" s="119"/>
      <c r="AV23" s="119"/>
      <c r="AW23" s="120"/>
      <c r="AY23" s="123"/>
      <c r="AZ23" s="119"/>
      <c r="BA23" s="119"/>
      <c r="BB23" s="120"/>
    </row>
    <row r="24" spans="3:54" ht="29.25" customHeight="1" x14ac:dyDescent="0.4">
      <c r="C24" s="97" t="s">
        <v>20</v>
      </c>
      <c r="D24" s="29" t="s">
        <v>292</v>
      </c>
      <c r="E24" s="94" t="s">
        <v>380</v>
      </c>
      <c r="F24" s="119"/>
      <c r="G24" s="119"/>
      <c r="H24" s="119"/>
      <c r="I24" s="120"/>
      <c r="K24" s="123"/>
      <c r="L24" s="119"/>
      <c r="M24" s="119"/>
      <c r="N24" s="120"/>
      <c r="P24" s="123"/>
      <c r="Q24" s="119"/>
      <c r="R24" s="119"/>
      <c r="S24" s="120"/>
      <c r="U24" s="123"/>
      <c r="V24" s="119"/>
      <c r="W24" s="119"/>
      <c r="X24" s="120"/>
      <c r="Z24" s="123"/>
      <c r="AA24" s="119"/>
      <c r="AB24" s="119"/>
      <c r="AC24" s="120"/>
      <c r="AE24" s="123"/>
      <c r="AF24" s="119"/>
      <c r="AG24" s="119"/>
      <c r="AH24" s="120"/>
      <c r="AJ24" s="123"/>
      <c r="AK24" s="119"/>
      <c r="AL24" s="119"/>
      <c r="AM24" s="120"/>
      <c r="AO24" s="123"/>
      <c r="AP24" s="119"/>
      <c r="AQ24" s="119"/>
      <c r="AR24" s="120"/>
      <c r="AT24" s="123"/>
      <c r="AU24" s="119"/>
      <c r="AV24" s="119"/>
      <c r="AW24" s="120"/>
      <c r="AY24" s="123"/>
      <c r="AZ24" s="119"/>
      <c r="BA24" s="119"/>
      <c r="BB24" s="120"/>
    </row>
    <row r="25" spans="3:54" ht="29.25" customHeight="1" x14ac:dyDescent="0.4">
      <c r="C25" s="98" t="s">
        <v>20</v>
      </c>
      <c r="D25" s="99" t="s">
        <v>293</v>
      </c>
      <c r="E25" s="100" t="s">
        <v>294</v>
      </c>
      <c r="F25" s="13">
        <f>SUM(F22:F24)</f>
        <v>0</v>
      </c>
      <c r="G25" s="13">
        <f t="shared" ref="G25" si="25">SUM(G22:G24)</f>
        <v>0</v>
      </c>
      <c r="H25" s="13">
        <f>SUM(H22:H24)</f>
        <v>0</v>
      </c>
      <c r="I25" s="101"/>
      <c r="K25" s="102">
        <f>SUM(K22:K24)</f>
        <v>0</v>
      </c>
      <c r="L25" s="13">
        <f t="shared" ref="L25" si="26">SUM(L22:L24)</f>
        <v>0</v>
      </c>
      <c r="M25" s="13">
        <f>SUM(M22:M24)</f>
        <v>0</v>
      </c>
      <c r="N25" s="101"/>
      <c r="P25" s="102">
        <f>SUM(P22:P24)</f>
        <v>0</v>
      </c>
      <c r="Q25" s="13">
        <f t="shared" ref="Q25" si="27">SUM(Q22:Q24)</f>
        <v>0</v>
      </c>
      <c r="R25" s="13">
        <f>SUM(R22:R24)</f>
        <v>0</v>
      </c>
      <c r="S25" s="101"/>
      <c r="U25" s="102">
        <f>SUM(U22:U24)</f>
        <v>0</v>
      </c>
      <c r="V25" s="13">
        <f t="shared" ref="V25" si="28">SUM(V22:V24)</f>
        <v>0</v>
      </c>
      <c r="W25" s="13">
        <f>SUM(W22:W24)</f>
        <v>0</v>
      </c>
      <c r="X25" s="101"/>
      <c r="Z25" s="102">
        <f>SUM(Z22:Z24)</f>
        <v>0</v>
      </c>
      <c r="AA25" s="13">
        <f t="shared" ref="AA25" si="29">SUM(AA22:AA24)</f>
        <v>0</v>
      </c>
      <c r="AB25" s="13">
        <f>SUM(AB22:AB24)</f>
        <v>0</v>
      </c>
      <c r="AC25" s="101"/>
      <c r="AE25" s="102">
        <f>SUM(AE22:AE24)</f>
        <v>0</v>
      </c>
      <c r="AF25" s="13">
        <f t="shared" ref="AF25" si="30">SUM(AF22:AF24)</f>
        <v>0</v>
      </c>
      <c r="AG25" s="13">
        <f>SUM(AG22:AG24)</f>
        <v>0</v>
      </c>
      <c r="AH25" s="101"/>
      <c r="AJ25" s="102">
        <f>SUM(AJ22:AJ24)</f>
        <v>0</v>
      </c>
      <c r="AK25" s="13">
        <f t="shared" ref="AK25" si="31">SUM(AK22:AK24)</f>
        <v>0</v>
      </c>
      <c r="AL25" s="13">
        <f>SUM(AL22:AL24)</f>
        <v>0</v>
      </c>
      <c r="AM25" s="101"/>
      <c r="AO25" s="102">
        <f>SUM(AO22:AO24)</f>
        <v>0</v>
      </c>
      <c r="AP25" s="13">
        <f t="shared" ref="AP25" si="32">SUM(AP22:AP24)</f>
        <v>0</v>
      </c>
      <c r="AQ25" s="13">
        <f>SUM(AQ22:AQ24)</f>
        <v>0</v>
      </c>
      <c r="AR25" s="101"/>
      <c r="AT25" s="102">
        <f>SUM(AT22:AT24)</f>
        <v>0</v>
      </c>
      <c r="AU25" s="13">
        <f t="shared" ref="AU25" si="33">SUM(AU22:AU24)</f>
        <v>0</v>
      </c>
      <c r="AV25" s="13">
        <f>SUM(AV22:AV24)</f>
        <v>0</v>
      </c>
      <c r="AW25" s="101"/>
      <c r="AY25" s="102">
        <f>SUM(AY22:AY24)</f>
        <v>0</v>
      </c>
      <c r="AZ25" s="13">
        <f t="shared" ref="AZ25" si="34">SUM(AZ22:AZ24)</f>
        <v>0</v>
      </c>
      <c r="BA25" s="13">
        <f>SUM(BA22:BA24)</f>
        <v>0</v>
      </c>
      <c r="BB25" s="101"/>
    </row>
    <row r="26" spans="3:54" ht="29.25" customHeight="1" x14ac:dyDescent="0.4">
      <c r="C26" s="93" t="s">
        <v>21</v>
      </c>
      <c r="D26" s="29" t="s">
        <v>290</v>
      </c>
      <c r="E26" s="94" t="s">
        <v>338</v>
      </c>
      <c r="F26" s="119"/>
      <c r="G26" s="119"/>
      <c r="H26" s="119"/>
      <c r="I26" s="120"/>
      <c r="K26" s="123"/>
      <c r="L26" s="119"/>
      <c r="M26" s="119"/>
      <c r="N26" s="120"/>
      <c r="P26" s="123"/>
      <c r="Q26" s="119"/>
      <c r="R26" s="119"/>
      <c r="S26" s="120"/>
      <c r="U26" s="123"/>
      <c r="V26" s="119"/>
      <c r="W26" s="119"/>
      <c r="X26" s="120"/>
      <c r="Z26" s="123"/>
      <c r="AA26" s="119"/>
      <c r="AB26" s="119"/>
      <c r="AC26" s="120"/>
      <c r="AE26" s="123"/>
      <c r="AF26" s="119"/>
      <c r="AG26" s="119"/>
      <c r="AH26" s="120"/>
      <c r="AJ26" s="123"/>
      <c r="AK26" s="119"/>
      <c r="AL26" s="119"/>
      <c r="AM26" s="120"/>
      <c r="AO26" s="123"/>
      <c r="AP26" s="119"/>
      <c r="AQ26" s="119"/>
      <c r="AR26" s="120"/>
      <c r="AT26" s="123"/>
      <c r="AU26" s="119"/>
      <c r="AV26" s="119"/>
      <c r="AW26" s="120"/>
      <c r="AY26" s="123"/>
      <c r="AZ26" s="119"/>
      <c r="BA26" s="119"/>
      <c r="BB26" s="120"/>
    </row>
    <row r="27" spans="3:54" ht="29.25" customHeight="1" x14ac:dyDescent="0.4">
      <c r="C27" s="97" t="s">
        <v>21</v>
      </c>
      <c r="D27" s="29" t="s">
        <v>291</v>
      </c>
      <c r="E27" s="94" t="s">
        <v>379</v>
      </c>
      <c r="F27" s="119"/>
      <c r="G27" s="119"/>
      <c r="H27" s="119"/>
      <c r="I27" s="120"/>
      <c r="K27" s="123"/>
      <c r="L27" s="119"/>
      <c r="M27" s="119"/>
      <c r="N27" s="120"/>
      <c r="P27" s="123"/>
      <c r="Q27" s="119"/>
      <c r="R27" s="119"/>
      <c r="S27" s="120"/>
      <c r="U27" s="123"/>
      <c r="V27" s="119"/>
      <c r="W27" s="119"/>
      <c r="X27" s="120"/>
      <c r="Z27" s="123"/>
      <c r="AA27" s="119"/>
      <c r="AB27" s="119"/>
      <c r="AC27" s="120"/>
      <c r="AE27" s="123"/>
      <c r="AF27" s="119"/>
      <c r="AG27" s="119"/>
      <c r="AH27" s="120"/>
      <c r="AJ27" s="123"/>
      <c r="AK27" s="119"/>
      <c r="AL27" s="119"/>
      <c r="AM27" s="120"/>
      <c r="AO27" s="123"/>
      <c r="AP27" s="119"/>
      <c r="AQ27" s="119"/>
      <c r="AR27" s="120"/>
      <c r="AT27" s="123"/>
      <c r="AU27" s="119"/>
      <c r="AV27" s="119"/>
      <c r="AW27" s="120"/>
      <c r="AY27" s="123"/>
      <c r="AZ27" s="119"/>
      <c r="BA27" s="119"/>
      <c r="BB27" s="120"/>
    </row>
    <row r="28" spans="3:54" ht="29.25" customHeight="1" x14ac:dyDescent="0.4">
      <c r="C28" s="97" t="s">
        <v>21</v>
      </c>
      <c r="D28" s="29" t="s">
        <v>292</v>
      </c>
      <c r="E28" s="94" t="s">
        <v>380</v>
      </c>
      <c r="F28" s="119"/>
      <c r="G28" s="119"/>
      <c r="H28" s="119"/>
      <c r="I28" s="120"/>
      <c r="K28" s="123"/>
      <c r="L28" s="119"/>
      <c r="M28" s="119"/>
      <c r="N28" s="120"/>
      <c r="P28" s="123"/>
      <c r="Q28" s="119"/>
      <c r="R28" s="119"/>
      <c r="S28" s="120"/>
      <c r="U28" s="123"/>
      <c r="V28" s="119"/>
      <c r="W28" s="119"/>
      <c r="X28" s="120"/>
      <c r="Z28" s="123"/>
      <c r="AA28" s="119"/>
      <c r="AB28" s="119"/>
      <c r="AC28" s="120"/>
      <c r="AE28" s="123"/>
      <c r="AF28" s="119"/>
      <c r="AG28" s="119"/>
      <c r="AH28" s="120"/>
      <c r="AJ28" s="123"/>
      <c r="AK28" s="119"/>
      <c r="AL28" s="119"/>
      <c r="AM28" s="120"/>
      <c r="AO28" s="123"/>
      <c r="AP28" s="119"/>
      <c r="AQ28" s="119"/>
      <c r="AR28" s="120"/>
      <c r="AT28" s="123"/>
      <c r="AU28" s="119"/>
      <c r="AV28" s="119"/>
      <c r="AW28" s="120"/>
      <c r="AY28" s="123"/>
      <c r="AZ28" s="119"/>
      <c r="BA28" s="119"/>
      <c r="BB28" s="120"/>
    </row>
    <row r="29" spans="3:54" ht="29.25" customHeight="1" x14ac:dyDescent="0.4">
      <c r="C29" s="98" t="s">
        <v>21</v>
      </c>
      <c r="D29" s="99" t="s">
        <v>293</v>
      </c>
      <c r="E29" s="100" t="s">
        <v>294</v>
      </c>
      <c r="F29" s="13">
        <f>SUM(F26:F28)</f>
        <v>0</v>
      </c>
      <c r="G29" s="13">
        <f t="shared" ref="G29" si="35">SUM(G26:G28)</f>
        <v>0</v>
      </c>
      <c r="H29" s="13">
        <f>SUM(H26:H28)</f>
        <v>0</v>
      </c>
      <c r="I29" s="101"/>
      <c r="K29" s="102">
        <f>SUM(K26:K28)</f>
        <v>0</v>
      </c>
      <c r="L29" s="13">
        <f t="shared" ref="L29" si="36">SUM(L26:L28)</f>
        <v>0</v>
      </c>
      <c r="M29" s="13">
        <f>SUM(M26:M28)</f>
        <v>0</v>
      </c>
      <c r="N29" s="101"/>
      <c r="P29" s="102">
        <f>SUM(P26:P28)</f>
        <v>0</v>
      </c>
      <c r="Q29" s="13">
        <f t="shared" ref="Q29" si="37">SUM(Q26:Q28)</f>
        <v>0</v>
      </c>
      <c r="R29" s="13">
        <f>SUM(R26:R28)</f>
        <v>0</v>
      </c>
      <c r="S29" s="101"/>
      <c r="U29" s="102">
        <f>SUM(U26:U28)</f>
        <v>0</v>
      </c>
      <c r="V29" s="13">
        <f t="shared" ref="V29" si="38">SUM(V26:V28)</f>
        <v>0</v>
      </c>
      <c r="W29" s="13">
        <f>SUM(W26:W28)</f>
        <v>0</v>
      </c>
      <c r="X29" s="101"/>
      <c r="Z29" s="102">
        <f>SUM(Z26:Z28)</f>
        <v>0</v>
      </c>
      <c r="AA29" s="13">
        <f t="shared" ref="AA29" si="39">SUM(AA26:AA28)</f>
        <v>0</v>
      </c>
      <c r="AB29" s="13">
        <f>SUM(AB26:AB28)</f>
        <v>0</v>
      </c>
      <c r="AC29" s="101"/>
      <c r="AE29" s="102">
        <f>SUM(AE26:AE28)</f>
        <v>0</v>
      </c>
      <c r="AF29" s="13">
        <f t="shared" ref="AF29" si="40">SUM(AF26:AF28)</f>
        <v>0</v>
      </c>
      <c r="AG29" s="13">
        <f>SUM(AG26:AG28)</f>
        <v>0</v>
      </c>
      <c r="AH29" s="101"/>
      <c r="AJ29" s="102">
        <f>SUM(AJ26:AJ28)</f>
        <v>0</v>
      </c>
      <c r="AK29" s="13">
        <f t="shared" ref="AK29" si="41">SUM(AK26:AK28)</f>
        <v>0</v>
      </c>
      <c r="AL29" s="13">
        <f>SUM(AL26:AL28)</f>
        <v>0</v>
      </c>
      <c r="AM29" s="101"/>
      <c r="AO29" s="102">
        <f>SUM(AO26:AO28)</f>
        <v>0</v>
      </c>
      <c r="AP29" s="13">
        <f t="shared" ref="AP29" si="42">SUM(AP26:AP28)</f>
        <v>0</v>
      </c>
      <c r="AQ29" s="13">
        <f>SUM(AQ26:AQ28)</f>
        <v>0</v>
      </c>
      <c r="AR29" s="101"/>
      <c r="AT29" s="102">
        <f>SUM(AT26:AT28)</f>
        <v>0</v>
      </c>
      <c r="AU29" s="13">
        <f t="shared" ref="AU29" si="43">SUM(AU26:AU28)</f>
        <v>0</v>
      </c>
      <c r="AV29" s="13">
        <f>SUM(AV26:AV28)</f>
        <v>0</v>
      </c>
      <c r="AW29" s="101"/>
      <c r="AY29" s="102">
        <f>SUM(AY26:AY28)</f>
        <v>0</v>
      </c>
      <c r="AZ29" s="13">
        <f t="shared" ref="AZ29" si="44">SUM(AZ26:AZ28)</f>
        <v>0</v>
      </c>
      <c r="BA29" s="13">
        <f>SUM(BA26:BA28)</f>
        <v>0</v>
      </c>
      <c r="BB29" s="101"/>
    </row>
    <row r="30" spans="3:54" ht="29.25" customHeight="1" x14ac:dyDescent="0.4">
      <c r="C30" s="93" t="s">
        <v>296</v>
      </c>
      <c r="D30" s="29" t="s">
        <v>290</v>
      </c>
      <c r="E30" s="94" t="s">
        <v>338</v>
      </c>
      <c r="F30" s="121"/>
      <c r="G30" s="121"/>
      <c r="H30" s="121"/>
      <c r="I30" s="122"/>
      <c r="K30" s="124"/>
      <c r="L30" s="121"/>
      <c r="M30" s="121"/>
      <c r="N30" s="122"/>
      <c r="P30" s="124"/>
      <c r="Q30" s="121"/>
      <c r="R30" s="121"/>
      <c r="S30" s="122"/>
      <c r="U30" s="124"/>
      <c r="V30" s="121"/>
      <c r="W30" s="121"/>
      <c r="X30" s="122"/>
      <c r="Z30" s="124"/>
      <c r="AA30" s="121"/>
      <c r="AB30" s="121"/>
      <c r="AC30" s="122"/>
      <c r="AE30" s="124"/>
      <c r="AF30" s="121"/>
      <c r="AG30" s="121"/>
      <c r="AH30" s="122"/>
      <c r="AJ30" s="124"/>
      <c r="AK30" s="121"/>
      <c r="AL30" s="121"/>
      <c r="AM30" s="122"/>
      <c r="AO30" s="124"/>
      <c r="AP30" s="121"/>
      <c r="AQ30" s="121"/>
      <c r="AR30" s="122"/>
      <c r="AT30" s="124"/>
      <c r="AU30" s="121"/>
      <c r="AV30" s="121"/>
      <c r="AW30" s="122"/>
      <c r="AY30" s="124"/>
      <c r="AZ30" s="121"/>
      <c r="BA30" s="121"/>
      <c r="BB30" s="122"/>
    </row>
    <row r="31" spans="3:54" ht="29.25" customHeight="1" x14ac:dyDescent="0.4">
      <c r="C31" s="97" t="s">
        <v>296</v>
      </c>
      <c r="D31" s="29" t="s">
        <v>291</v>
      </c>
      <c r="E31" s="94" t="s">
        <v>379</v>
      </c>
      <c r="F31" s="119"/>
      <c r="G31" s="119"/>
      <c r="H31" s="119"/>
      <c r="I31" s="120"/>
      <c r="K31" s="123"/>
      <c r="L31" s="119"/>
      <c r="M31" s="119"/>
      <c r="N31" s="120"/>
      <c r="P31" s="123"/>
      <c r="Q31" s="119"/>
      <c r="R31" s="119"/>
      <c r="S31" s="120"/>
      <c r="U31" s="123"/>
      <c r="V31" s="119"/>
      <c r="W31" s="119"/>
      <c r="X31" s="120"/>
      <c r="Z31" s="123"/>
      <c r="AA31" s="119"/>
      <c r="AB31" s="119"/>
      <c r="AC31" s="120"/>
      <c r="AE31" s="123"/>
      <c r="AF31" s="119"/>
      <c r="AG31" s="119"/>
      <c r="AH31" s="120"/>
      <c r="AJ31" s="123"/>
      <c r="AK31" s="119"/>
      <c r="AL31" s="119"/>
      <c r="AM31" s="120"/>
      <c r="AO31" s="123"/>
      <c r="AP31" s="119"/>
      <c r="AQ31" s="119"/>
      <c r="AR31" s="120"/>
      <c r="AT31" s="123"/>
      <c r="AU31" s="119"/>
      <c r="AV31" s="119"/>
      <c r="AW31" s="120"/>
      <c r="AY31" s="123"/>
      <c r="AZ31" s="119"/>
      <c r="BA31" s="119"/>
      <c r="BB31" s="120"/>
    </row>
    <row r="32" spans="3:54" ht="29.25" customHeight="1" x14ac:dyDescent="0.4">
      <c r="C32" s="97" t="s">
        <v>296</v>
      </c>
      <c r="D32" s="29" t="s">
        <v>292</v>
      </c>
      <c r="E32" s="94" t="s">
        <v>380</v>
      </c>
      <c r="F32" s="119"/>
      <c r="G32" s="119"/>
      <c r="H32" s="119"/>
      <c r="I32" s="120"/>
      <c r="K32" s="123"/>
      <c r="L32" s="119"/>
      <c r="M32" s="119"/>
      <c r="N32" s="120"/>
      <c r="P32" s="123"/>
      <c r="Q32" s="119"/>
      <c r="R32" s="119"/>
      <c r="S32" s="120"/>
      <c r="U32" s="123"/>
      <c r="V32" s="119"/>
      <c r="W32" s="119"/>
      <c r="X32" s="120"/>
      <c r="Z32" s="123"/>
      <c r="AA32" s="119"/>
      <c r="AB32" s="119"/>
      <c r="AC32" s="120"/>
      <c r="AE32" s="123"/>
      <c r="AF32" s="119"/>
      <c r="AG32" s="119"/>
      <c r="AH32" s="120"/>
      <c r="AJ32" s="123"/>
      <c r="AK32" s="119"/>
      <c r="AL32" s="119"/>
      <c r="AM32" s="120"/>
      <c r="AO32" s="123"/>
      <c r="AP32" s="119"/>
      <c r="AQ32" s="119"/>
      <c r="AR32" s="120"/>
      <c r="AT32" s="123"/>
      <c r="AU32" s="119"/>
      <c r="AV32" s="119"/>
      <c r="AW32" s="120"/>
      <c r="AY32" s="123"/>
      <c r="AZ32" s="119"/>
      <c r="BA32" s="119"/>
      <c r="BB32" s="120"/>
    </row>
    <row r="33" spans="2:54" ht="29.25" customHeight="1" x14ac:dyDescent="0.4">
      <c r="C33" s="104" t="s">
        <v>296</v>
      </c>
      <c r="D33" s="105" t="s">
        <v>293</v>
      </c>
      <c r="E33" s="136" t="s">
        <v>294</v>
      </c>
      <c r="F33" s="13">
        <f>SUM(F30:F32)</f>
        <v>0</v>
      </c>
      <c r="G33" s="13">
        <f>SUM(G30:G32)</f>
        <v>0</v>
      </c>
      <c r="H33" s="13">
        <f>SUM(H30:H32)</f>
        <v>0</v>
      </c>
      <c r="I33" s="106"/>
      <c r="K33" s="102">
        <f>SUM(K30:K32)</f>
        <v>0</v>
      </c>
      <c r="L33" s="13">
        <f>SUM(L30:L32)</f>
        <v>0</v>
      </c>
      <c r="M33" s="13">
        <f>SUM(M30:M32)</f>
        <v>0</v>
      </c>
      <c r="N33" s="106"/>
      <c r="P33" s="102">
        <f>SUM(P30:P32)</f>
        <v>0</v>
      </c>
      <c r="Q33" s="13">
        <f>SUM(Q30:Q32)</f>
        <v>0</v>
      </c>
      <c r="R33" s="13">
        <f>SUM(R30:R32)</f>
        <v>0</v>
      </c>
      <c r="S33" s="106"/>
      <c r="U33" s="102">
        <f>SUM(U30:U32)</f>
        <v>0</v>
      </c>
      <c r="V33" s="13">
        <f>SUM(V30:V32)</f>
        <v>0</v>
      </c>
      <c r="W33" s="13">
        <f>SUM(W30:W32)</f>
        <v>0</v>
      </c>
      <c r="X33" s="106"/>
      <c r="Z33" s="102">
        <f>SUM(Z30:Z32)</f>
        <v>0</v>
      </c>
      <c r="AA33" s="13">
        <f>SUM(AA30:AA32)</f>
        <v>0</v>
      </c>
      <c r="AB33" s="13">
        <f>SUM(AB30:AB32)</f>
        <v>0</v>
      </c>
      <c r="AC33" s="106"/>
      <c r="AE33" s="102">
        <f>SUM(AE30:AE32)</f>
        <v>0</v>
      </c>
      <c r="AF33" s="13">
        <f>SUM(AF30:AF32)</f>
        <v>0</v>
      </c>
      <c r="AG33" s="13">
        <f>SUM(AG30:AG32)</f>
        <v>0</v>
      </c>
      <c r="AH33" s="106"/>
      <c r="AJ33" s="102">
        <f>SUM(AJ30:AJ32)</f>
        <v>0</v>
      </c>
      <c r="AK33" s="13">
        <f>SUM(AK30:AK32)</f>
        <v>0</v>
      </c>
      <c r="AL33" s="13">
        <f>SUM(AL30:AL32)</f>
        <v>0</v>
      </c>
      <c r="AM33" s="106"/>
      <c r="AO33" s="102">
        <f>SUM(AO30:AO32)</f>
        <v>0</v>
      </c>
      <c r="AP33" s="13">
        <f>SUM(AP30:AP32)</f>
        <v>0</v>
      </c>
      <c r="AQ33" s="13">
        <f>SUM(AQ30:AQ32)</f>
        <v>0</v>
      </c>
      <c r="AR33" s="106"/>
      <c r="AT33" s="102">
        <f>SUM(AT30:AT32)</f>
        <v>0</v>
      </c>
      <c r="AU33" s="13">
        <f>SUM(AU30:AU32)</f>
        <v>0</v>
      </c>
      <c r="AV33" s="13">
        <f>SUM(AV30:AV32)</f>
        <v>0</v>
      </c>
      <c r="AW33" s="106"/>
      <c r="AY33" s="102">
        <f>SUM(AY30:AY32)</f>
        <v>0</v>
      </c>
      <c r="AZ33" s="13">
        <f>SUM(AZ30:AZ32)</f>
        <v>0</v>
      </c>
      <c r="BA33" s="13">
        <f>SUM(BA30:BA32)</f>
        <v>0</v>
      </c>
      <c r="BB33" s="106"/>
    </row>
    <row r="34" spans="2:54" ht="29.25" customHeight="1" x14ac:dyDescent="0.4">
      <c r="C34" s="107" t="s">
        <v>297</v>
      </c>
      <c r="D34" s="108" t="s">
        <v>290</v>
      </c>
      <c r="E34" s="135" t="s">
        <v>338</v>
      </c>
      <c r="F34" s="109">
        <f>SUM(F14,F18,F22,F26,F30)</f>
        <v>0</v>
      </c>
      <c r="G34" s="109">
        <f>SUM(G14,G18,G22,G26,G30)</f>
        <v>0</v>
      </c>
      <c r="H34" s="109">
        <f t="shared" ref="H34" si="45">SUM(H14,H18,H22,H26,H30)</f>
        <v>0</v>
      </c>
      <c r="I34" s="110"/>
      <c r="K34" s="111">
        <f>SUM(K14,K18,K22,K26,K30)</f>
        <v>0</v>
      </c>
      <c r="L34" s="109">
        <f>SUM(L14,L18,L22,L26,L30)</f>
        <v>0</v>
      </c>
      <c r="M34" s="109">
        <f t="shared" ref="M34" si="46">SUM(M14,M18,M22,M26,M30)</f>
        <v>0</v>
      </c>
      <c r="N34" s="110"/>
      <c r="P34" s="111">
        <f>SUM(P14,P18,P22,P26,P30)</f>
        <v>0</v>
      </c>
      <c r="Q34" s="109">
        <f>SUM(Q14,Q18,Q22,Q26,Q30)</f>
        <v>0</v>
      </c>
      <c r="R34" s="109">
        <f t="shared" ref="R34" si="47">SUM(R14,R18,R22,R26,R30)</f>
        <v>0</v>
      </c>
      <c r="S34" s="110"/>
      <c r="U34" s="111">
        <f>SUM(U14,U18,U22,U26,U30)</f>
        <v>0</v>
      </c>
      <c r="V34" s="109">
        <f>SUM(V14,V18,V22,V26,V30)</f>
        <v>0</v>
      </c>
      <c r="W34" s="109">
        <f t="shared" ref="W34" si="48">SUM(W14,W18,W22,W26,W30)</f>
        <v>0</v>
      </c>
      <c r="X34" s="110"/>
      <c r="Z34" s="111">
        <f>SUM(Z14,Z18,Z22,Z26,Z30)</f>
        <v>0</v>
      </c>
      <c r="AA34" s="109">
        <f>SUM(AA14,AA18,AA22,AA26,AA30)</f>
        <v>0</v>
      </c>
      <c r="AB34" s="109">
        <f t="shared" ref="AB34" si="49">SUM(AB14,AB18,AB22,AB26,AB30)</f>
        <v>0</v>
      </c>
      <c r="AC34" s="110"/>
      <c r="AE34" s="111">
        <f>SUM(AE14,AE18,AE22,AE26,AE30)</f>
        <v>0</v>
      </c>
      <c r="AF34" s="109">
        <f>SUM(AF14,AF18,AF22,AF26,AF30)</f>
        <v>0</v>
      </c>
      <c r="AG34" s="109">
        <f t="shared" ref="AG34" si="50">SUM(AG14,AG18,AG22,AG26,AG30)</f>
        <v>0</v>
      </c>
      <c r="AH34" s="110"/>
      <c r="AJ34" s="111">
        <f>SUM(AJ14,AJ18,AJ22,AJ26,AJ30)</f>
        <v>0</v>
      </c>
      <c r="AK34" s="109">
        <f>SUM(AK14,AK18,AK22,AK26,AK30)</f>
        <v>0</v>
      </c>
      <c r="AL34" s="109">
        <f t="shared" ref="AL34" si="51">SUM(AL14,AL18,AL22,AL26,AL30)</f>
        <v>0</v>
      </c>
      <c r="AM34" s="110"/>
      <c r="AO34" s="111">
        <f>SUM(AO14,AO18,AO22,AO26,AO30)</f>
        <v>0</v>
      </c>
      <c r="AP34" s="109">
        <f>SUM(AP14,AP18,AP22,AP26,AP30)</f>
        <v>0</v>
      </c>
      <c r="AQ34" s="109">
        <f t="shared" ref="AQ34" si="52">SUM(AQ14,AQ18,AQ22,AQ26,AQ30)</f>
        <v>0</v>
      </c>
      <c r="AR34" s="110"/>
      <c r="AT34" s="111">
        <f>SUM(AT14,AT18,AT22,AT26,AT30)</f>
        <v>0</v>
      </c>
      <c r="AU34" s="109">
        <f>SUM(AU14,AU18,AU22,AU26,AU30)</f>
        <v>0</v>
      </c>
      <c r="AV34" s="109">
        <f t="shared" ref="AV34" si="53">SUM(AV14,AV18,AV22,AV26,AV30)</f>
        <v>0</v>
      </c>
      <c r="AW34" s="110"/>
      <c r="AY34" s="111">
        <f>SUM(AY14,AY18,AY22,AY26,AY30)</f>
        <v>0</v>
      </c>
      <c r="AZ34" s="109">
        <f>SUM(AZ14,AZ18,AZ22,AZ26,AZ30)</f>
        <v>0</v>
      </c>
      <c r="BA34" s="109">
        <f t="shared" ref="BA34" si="54">SUM(BA14,BA18,BA22,BA26,BA30)</f>
        <v>0</v>
      </c>
      <c r="BB34" s="110"/>
    </row>
    <row r="35" spans="2:54" ht="29.25" customHeight="1" x14ac:dyDescent="0.4">
      <c r="C35" s="97" t="s">
        <v>297</v>
      </c>
      <c r="D35" s="112" t="s">
        <v>291</v>
      </c>
      <c r="E35" s="100" t="s">
        <v>379</v>
      </c>
      <c r="F35" s="13">
        <f>SUM(F15,F19,F23,F27,F31)</f>
        <v>0</v>
      </c>
      <c r="G35" s="13">
        <f t="shared" ref="G35:H36" si="55">SUM(G15,G19,G23,G27,G31)</f>
        <v>0</v>
      </c>
      <c r="H35" s="13">
        <f t="shared" si="55"/>
        <v>0</v>
      </c>
      <c r="I35" s="101"/>
      <c r="K35" s="102">
        <f>SUM(K15,K19,K23,K27,K31)</f>
        <v>0</v>
      </c>
      <c r="L35" s="13">
        <f t="shared" ref="L35:M36" si="56">SUM(L15,L19,L23,L27,L31)</f>
        <v>0</v>
      </c>
      <c r="M35" s="13">
        <f t="shared" si="56"/>
        <v>0</v>
      </c>
      <c r="N35" s="101"/>
      <c r="P35" s="102">
        <f>SUM(P15,P19,P23,P27,P31)</f>
        <v>0</v>
      </c>
      <c r="Q35" s="13">
        <f t="shared" ref="Q35:R36" si="57">SUM(Q15,Q19,Q23,Q27,Q31)</f>
        <v>0</v>
      </c>
      <c r="R35" s="13">
        <f t="shared" si="57"/>
        <v>0</v>
      </c>
      <c r="S35" s="101"/>
      <c r="U35" s="102">
        <f>SUM(U15,U19,U23,U27,U31)</f>
        <v>0</v>
      </c>
      <c r="V35" s="13">
        <f t="shared" ref="V35:W36" si="58">SUM(V15,V19,V23,V27,V31)</f>
        <v>0</v>
      </c>
      <c r="W35" s="13">
        <f t="shared" si="58"/>
        <v>0</v>
      </c>
      <c r="X35" s="101"/>
      <c r="Z35" s="102">
        <f>SUM(Z15,Z19,Z23,Z27,Z31)</f>
        <v>0</v>
      </c>
      <c r="AA35" s="13">
        <f t="shared" ref="AA35:AB36" si="59">SUM(AA15,AA19,AA23,AA27,AA31)</f>
        <v>0</v>
      </c>
      <c r="AB35" s="13">
        <f t="shared" si="59"/>
        <v>0</v>
      </c>
      <c r="AC35" s="101"/>
      <c r="AE35" s="102">
        <f>SUM(AE15,AE19,AE23,AE27,AE31)</f>
        <v>0</v>
      </c>
      <c r="AF35" s="13">
        <f t="shared" ref="AF35:AG36" si="60">SUM(AF15,AF19,AF23,AF27,AF31)</f>
        <v>0</v>
      </c>
      <c r="AG35" s="13">
        <f t="shared" si="60"/>
        <v>0</v>
      </c>
      <c r="AH35" s="101"/>
      <c r="AJ35" s="102">
        <f>SUM(AJ15,AJ19,AJ23,AJ27,AJ31)</f>
        <v>0</v>
      </c>
      <c r="AK35" s="13">
        <f t="shared" ref="AK35:AL36" si="61">SUM(AK15,AK19,AK23,AK27,AK31)</f>
        <v>0</v>
      </c>
      <c r="AL35" s="13">
        <f t="shared" si="61"/>
        <v>0</v>
      </c>
      <c r="AM35" s="101"/>
      <c r="AO35" s="102">
        <f>SUM(AO15,AO19,AO23,AO27,AO31)</f>
        <v>0</v>
      </c>
      <c r="AP35" s="13">
        <f t="shared" ref="AP35:AQ36" si="62">SUM(AP15,AP19,AP23,AP27,AP31)</f>
        <v>0</v>
      </c>
      <c r="AQ35" s="13">
        <f t="shared" si="62"/>
        <v>0</v>
      </c>
      <c r="AR35" s="101"/>
      <c r="AT35" s="102">
        <f>SUM(AT15,AT19,AT23,AT27,AT31)</f>
        <v>0</v>
      </c>
      <c r="AU35" s="13">
        <f t="shared" ref="AU35:AV36" si="63">SUM(AU15,AU19,AU23,AU27,AU31)</f>
        <v>0</v>
      </c>
      <c r="AV35" s="13">
        <f t="shared" si="63"/>
        <v>0</v>
      </c>
      <c r="AW35" s="101"/>
      <c r="AY35" s="102">
        <f>SUM(AY15,AY19,AY23,AY27,AY31)</f>
        <v>0</v>
      </c>
      <c r="AZ35" s="13">
        <f t="shared" ref="AZ35:BA36" si="64">SUM(AZ15,AZ19,AZ23,AZ27,AZ31)</f>
        <v>0</v>
      </c>
      <c r="BA35" s="13">
        <f t="shared" si="64"/>
        <v>0</v>
      </c>
      <c r="BB35" s="101"/>
    </row>
    <row r="36" spans="2:54" ht="29.25" customHeight="1" x14ac:dyDescent="0.4">
      <c r="C36" s="97" t="s">
        <v>297</v>
      </c>
      <c r="D36" s="112" t="s">
        <v>292</v>
      </c>
      <c r="E36" s="100" t="s">
        <v>380</v>
      </c>
      <c r="F36" s="13">
        <f>SUM(F16,F20,F24,F28,F32)</f>
        <v>0</v>
      </c>
      <c r="G36" s="13">
        <f t="shared" si="55"/>
        <v>0</v>
      </c>
      <c r="H36" s="13">
        <f t="shared" si="55"/>
        <v>0</v>
      </c>
      <c r="I36" s="101"/>
      <c r="K36" s="102">
        <f>SUM(K16,K20,K24,K28,K32)</f>
        <v>0</v>
      </c>
      <c r="L36" s="13">
        <f t="shared" si="56"/>
        <v>0</v>
      </c>
      <c r="M36" s="13">
        <f t="shared" si="56"/>
        <v>0</v>
      </c>
      <c r="N36" s="101"/>
      <c r="P36" s="102">
        <f>SUM(P16,P20,P24,P28,P32)</f>
        <v>0</v>
      </c>
      <c r="Q36" s="13">
        <f t="shared" si="57"/>
        <v>0</v>
      </c>
      <c r="R36" s="13">
        <f t="shared" si="57"/>
        <v>0</v>
      </c>
      <c r="S36" s="101"/>
      <c r="U36" s="102">
        <f>SUM(U16,U20,U24,U28,U32)</f>
        <v>0</v>
      </c>
      <c r="V36" s="13">
        <f t="shared" si="58"/>
        <v>0</v>
      </c>
      <c r="W36" s="13">
        <f t="shared" si="58"/>
        <v>0</v>
      </c>
      <c r="X36" s="101"/>
      <c r="Z36" s="102">
        <f>SUM(Z16,Z20,Z24,Z28,Z32)</f>
        <v>0</v>
      </c>
      <c r="AA36" s="13">
        <f t="shared" si="59"/>
        <v>0</v>
      </c>
      <c r="AB36" s="13">
        <f t="shared" si="59"/>
        <v>0</v>
      </c>
      <c r="AC36" s="101"/>
      <c r="AE36" s="102">
        <f>SUM(AE16,AE20,AE24,AE28,AE32)</f>
        <v>0</v>
      </c>
      <c r="AF36" s="13">
        <f t="shared" si="60"/>
        <v>0</v>
      </c>
      <c r="AG36" s="13">
        <f t="shared" si="60"/>
        <v>0</v>
      </c>
      <c r="AH36" s="101"/>
      <c r="AJ36" s="102">
        <f>SUM(AJ16,AJ20,AJ24,AJ28,AJ32)</f>
        <v>0</v>
      </c>
      <c r="AK36" s="13">
        <f t="shared" si="61"/>
        <v>0</v>
      </c>
      <c r="AL36" s="13">
        <f t="shared" si="61"/>
        <v>0</v>
      </c>
      <c r="AM36" s="101"/>
      <c r="AO36" s="102">
        <f>SUM(AO16,AO20,AO24,AO28,AO32)</f>
        <v>0</v>
      </c>
      <c r="AP36" s="13">
        <f t="shared" si="62"/>
        <v>0</v>
      </c>
      <c r="AQ36" s="13">
        <f t="shared" si="62"/>
        <v>0</v>
      </c>
      <c r="AR36" s="101"/>
      <c r="AT36" s="102">
        <f>SUM(AT16,AT20,AT24,AT28,AT32)</f>
        <v>0</v>
      </c>
      <c r="AU36" s="13">
        <f t="shared" si="63"/>
        <v>0</v>
      </c>
      <c r="AV36" s="13">
        <f t="shared" si="63"/>
        <v>0</v>
      </c>
      <c r="AW36" s="101"/>
      <c r="AY36" s="102">
        <f>SUM(AY16,AY20,AY24,AY28,AY32)</f>
        <v>0</v>
      </c>
      <c r="AZ36" s="13">
        <f t="shared" si="64"/>
        <v>0</v>
      </c>
      <c r="BA36" s="13">
        <f t="shared" si="64"/>
        <v>0</v>
      </c>
      <c r="BB36" s="101"/>
    </row>
    <row r="37" spans="2:54" ht="29.25" customHeight="1" x14ac:dyDescent="0.4">
      <c r="C37" s="98" t="s">
        <v>297</v>
      </c>
      <c r="D37" s="113" t="s">
        <v>293</v>
      </c>
      <c r="E37" s="114" t="s">
        <v>294</v>
      </c>
      <c r="F37" s="115">
        <f>SUM(F34:F36)</f>
        <v>0</v>
      </c>
      <c r="G37" s="115">
        <f t="shared" ref="G37" si="65">SUM(G34:G36)</f>
        <v>0</v>
      </c>
      <c r="H37" s="115">
        <f>SUM(H34:H36)</f>
        <v>0</v>
      </c>
      <c r="I37" s="116"/>
      <c r="K37" s="117">
        <f>SUM(K34:K36)</f>
        <v>0</v>
      </c>
      <c r="L37" s="115">
        <f t="shared" ref="L37" si="66">SUM(L34:L36)</f>
        <v>0</v>
      </c>
      <c r="M37" s="115">
        <f>SUM(M34:M36)</f>
        <v>0</v>
      </c>
      <c r="N37" s="116"/>
      <c r="P37" s="117">
        <f>SUM(P34:P36)</f>
        <v>0</v>
      </c>
      <c r="Q37" s="115">
        <f t="shared" ref="Q37" si="67">SUM(Q34:Q36)</f>
        <v>0</v>
      </c>
      <c r="R37" s="115">
        <f>SUM(R34:R36)</f>
        <v>0</v>
      </c>
      <c r="S37" s="116"/>
      <c r="U37" s="117">
        <f>SUM(U34:U36)</f>
        <v>0</v>
      </c>
      <c r="V37" s="115">
        <f t="shared" ref="V37" si="68">SUM(V34:V36)</f>
        <v>0</v>
      </c>
      <c r="W37" s="115">
        <f>SUM(W34:W36)</f>
        <v>0</v>
      </c>
      <c r="X37" s="116"/>
      <c r="Z37" s="117">
        <f>SUM(Z34:Z36)</f>
        <v>0</v>
      </c>
      <c r="AA37" s="115">
        <f t="shared" ref="AA37" si="69">SUM(AA34:AA36)</f>
        <v>0</v>
      </c>
      <c r="AB37" s="115">
        <f>SUM(AB34:AB36)</f>
        <v>0</v>
      </c>
      <c r="AC37" s="116"/>
      <c r="AE37" s="117">
        <f>SUM(AE34:AE36)</f>
        <v>0</v>
      </c>
      <c r="AF37" s="115">
        <f t="shared" ref="AF37" si="70">SUM(AF34:AF36)</f>
        <v>0</v>
      </c>
      <c r="AG37" s="115">
        <f>SUM(AG34:AG36)</f>
        <v>0</v>
      </c>
      <c r="AH37" s="116"/>
      <c r="AJ37" s="117">
        <f>SUM(AJ34:AJ36)</f>
        <v>0</v>
      </c>
      <c r="AK37" s="115">
        <f t="shared" ref="AK37" si="71">SUM(AK34:AK36)</f>
        <v>0</v>
      </c>
      <c r="AL37" s="115">
        <f>SUM(AL34:AL36)</f>
        <v>0</v>
      </c>
      <c r="AM37" s="116"/>
      <c r="AO37" s="117">
        <f>SUM(AO34:AO36)</f>
        <v>0</v>
      </c>
      <c r="AP37" s="115">
        <f t="shared" ref="AP37" si="72">SUM(AP34:AP36)</f>
        <v>0</v>
      </c>
      <c r="AQ37" s="115">
        <f>SUM(AQ34:AQ36)</f>
        <v>0</v>
      </c>
      <c r="AR37" s="116"/>
      <c r="AT37" s="117">
        <f>SUM(AT34:AT36)</f>
        <v>0</v>
      </c>
      <c r="AU37" s="115">
        <f t="shared" ref="AU37" si="73">SUM(AU34:AU36)</f>
        <v>0</v>
      </c>
      <c r="AV37" s="115">
        <f>SUM(AV34:AV36)</f>
        <v>0</v>
      </c>
      <c r="AW37" s="116"/>
      <c r="AY37" s="117">
        <f>SUM(AY34:AY36)</f>
        <v>0</v>
      </c>
      <c r="AZ37" s="115">
        <f t="shared" ref="AZ37" si="74">SUM(AZ34:AZ36)</f>
        <v>0</v>
      </c>
      <c r="BA37" s="115">
        <f>SUM(BA34:BA36)</f>
        <v>0</v>
      </c>
      <c r="BB37" s="116"/>
    </row>
    <row r="40" spans="2:54" ht="19.5" x14ac:dyDescent="0.4">
      <c r="B40" s="22" t="s">
        <v>298</v>
      </c>
      <c r="I40" s="3" t="s">
        <v>285</v>
      </c>
    </row>
    <row r="41" spans="2:54" x14ac:dyDescent="0.4">
      <c r="F41" s="178" t="str">
        <f>"事業者名："&amp;_xlfn.CONCAT(①申請者情報!$D$8)</f>
        <v>事業者名：</v>
      </c>
      <c r="G41" s="179"/>
      <c r="H41" s="179"/>
      <c r="I41" s="180"/>
    </row>
    <row r="42" spans="2:54" ht="36" x14ac:dyDescent="0.4">
      <c r="B42" s="2"/>
      <c r="C42" s="87" t="s">
        <v>286</v>
      </c>
      <c r="D42" s="88" t="s">
        <v>203</v>
      </c>
      <c r="E42" s="89"/>
      <c r="F42" s="90" t="s">
        <v>287</v>
      </c>
      <c r="G42" s="90" t="s">
        <v>288</v>
      </c>
      <c r="H42" s="90" t="s">
        <v>306</v>
      </c>
      <c r="I42" s="91" t="s">
        <v>289</v>
      </c>
    </row>
    <row r="43" spans="2:54" ht="28.5" customHeight="1" x14ac:dyDescent="0.4">
      <c r="C43" s="93" t="s">
        <v>19</v>
      </c>
      <c r="D43" s="29" t="s">
        <v>290</v>
      </c>
      <c r="E43" s="94" t="s">
        <v>338</v>
      </c>
      <c r="F43" s="95">
        <f t="shared" ref="F43:H45" si="75">SUM(F14,K14,P14,U14,Z14,AE14,AJ14,AO14,AT14,AY14)</f>
        <v>0</v>
      </c>
      <c r="G43" s="95">
        <f t="shared" si="75"/>
        <v>0</v>
      </c>
      <c r="H43" s="95">
        <f t="shared" si="75"/>
        <v>0</v>
      </c>
      <c r="I43" s="96" t="str">
        <f t="shared" ref="I43:I66" si="76">_xlfn.CONCAT(I14)</f>
        <v/>
      </c>
    </row>
    <row r="44" spans="2:54" ht="28.5" customHeight="1" x14ac:dyDescent="0.4">
      <c r="C44" s="97" t="s">
        <v>19</v>
      </c>
      <c r="D44" s="29" t="s">
        <v>291</v>
      </c>
      <c r="E44" s="94" t="s">
        <v>379</v>
      </c>
      <c r="F44" s="95">
        <f t="shared" si="75"/>
        <v>0</v>
      </c>
      <c r="G44" s="95">
        <f t="shared" si="75"/>
        <v>0</v>
      </c>
      <c r="H44" s="95">
        <f t="shared" si="75"/>
        <v>0</v>
      </c>
      <c r="I44" s="96" t="str">
        <f t="shared" si="76"/>
        <v/>
      </c>
    </row>
    <row r="45" spans="2:54" ht="28.5" customHeight="1" x14ac:dyDescent="0.4">
      <c r="C45" s="97" t="s">
        <v>19</v>
      </c>
      <c r="D45" s="29" t="s">
        <v>292</v>
      </c>
      <c r="E45" s="94" t="s">
        <v>380</v>
      </c>
      <c r="F45" s="95">
        <f t="shared" si="75"/>
        <v>0</v>
      </c>
      <c r="G45" s="95">
        <f t="shared" si="75"/>
        <v>0</v>
      </c>
      <c r="H45" s="95">
        <f t="shared" si="75"/>
        <v>0</v>
      </c>
      <c r="I45" s="96" t="str">
        <f t="shared" si="76"/>
        <v/>
      </c>
    </row>
    <row r="46" spans="2:54" ht="28.5" customHeight="1" x14ac:dyDescent="0.4">
      <c r="C46" s="98" t="s">
        <v>19</v>
      </c>
      <c r="D46" s="99" t="s">
        <v>293</v>
      </c>
      <c r="E46" s="100" t="s">
        <v>294</v>
      </c>
      <c r="F46" s="13">
        <f>SUM(F43:F45)</f>
        <v>0</v>
      </c>
      <c r="G46" s="13">
        <f t="shared" ref="G46:H46" si="77">SUM(G43:G45)</f>
        <v>0</v>
      </c>
      <c r="H46" s="13">
        <f t="shared" si="77"/>
        <v>0</v>
      </c>
      <c r="I46" s="101" t="str">
        <f t="shared" si="76"/>
        <v/>
      </c>
    </row>
    <row r="47" spans="2:54" ht="28.5" customHeight="1" x14ac:dyDescent="0.4">
      <c r="C47" s="93" t="s">
        <v>295</v>
      </c>
      <c r="D47" s="29" t="s">
        <v>290</v>
      </c>
      <c r="E47" s="94" t="s">
        <v>338</v>
      </c>
      <c r="F47" s="95">
        <f t="shared" ref="F47:H49" si="78">SUM(F18,K18,P18,U18,Z18,AE18,AJ18,AO18,AT18,AY18)</f>
        <v>0</v>
      </c>
      <c r="G47" s="95">
        <f t="shared" si="78"/>
        <v>0</v>
      </c>
      <c r="H47" s="95">
        <f t="shared" si="78"/>
        <v>0</v>
      </c>
      <c r="I47" s="96" t="str">
        <f t="shared" si="76"/>
        <v/>
      </c>
    </row>
    <row r="48" spans="2:54" ht="28.5" customHeight="1" x14ac:dyDescent="0.4">
      <c r="C48" s="97" t="s">
        <v>295</v>
      </c>
      <c r="D48" s="29" t="s">
        <v>291</v>
      </c>
      <c r="E48" s="94" t="s">
        <v>379</v>
      </c>
      <c r="F48" s="95">
        <f t="shared" si="78"/>
        <v>0</v>
      </c>
      <c r="G48" s="95">
        <f t="shared" si="78"/>
        <v>0</v>
      </c>
      <c r="H48" s="95">
        <f t="shared" si="78"/>
        <v>0</v>
      </c>
      <c r="I48" s="96" t="str">
        <f t="shared" si="76"/>
        <v/>
      </c>
    </row>
    <row r="49" spans="3:9" ht="28.5" customHeight="1" x14ac:dyDescent="0.4">
      <c r="C49" s="97" t="s">
        <v>295</v>
      </c>
      <c r="D49" s="29" t="s">
        <v>292</v>
      </c>
      <c r="E49" s="94" t="s">
        <v>380</v>
      </c>
      <c r="F49" s="95">
        <f t="shared" si="78"/>
        <v>0</v>
      </c>
      <c r="G49" s="95">
        <f t="shared" si="78"/>
        <v>0</v>
      </c>
      <c r="H49" s="95">
        <f t="shared" si="78"/>
        <v>0</v>
      </c>
      <c r="I49" s="96" t="str">
        <f t="shared" si="76"/>
        <v/>
      </c>
    </row>
    <row r="50" spans="3:9" ht="28.5" customHeight="1" x14ac:dyDescent="0.4">
      <c r="C50" s="98" t="s">
        <v>295</v>
      </c>
      <c r="D50" s="99" t="s">
        <v>293</v>
      </c>
      <c r="E50" s="100" t="s">
        <v>294</v>
      </c>
      <c r="F50" s="13">
        <f>SUM(F47:F49)</f>
        <v>0</v>
      </c>
      <c r="G50" s="13">
        <f t="shared" ref="G50:H50" si="79">SUM(G47:G49)</f>
        <v>0</v>
      </c>
      <c r="H50" s="13">
        <f t="shared" si="79"/>
        <v>0</v>
      </c>
      <c r="I50" s="101" t="str">
        <f t="shared" si="76"/>
        <v/>
      </c>
    </row>
    <row r="51" spans="3:9" ht="28.5" customHeight="1" x14ac:dyDescent="0.4">
      <c r="C51" s="93" t="s">
        <v>20</v>
      </c>
      <c r="D51" s="29" t="s">
        <v>290</v>
      </c>
      <c r="E51" s="94" t="s">
        <v>338</v>
      </c>
      <c r="F51" s="95">
        <f t="shared" ref="F51:H53" si="80">SUM(F22,K22,P22,U22,Z22,AE22,AJ22,AO22,AT22,AY22)</f>
        <v>0</v>
      </c>
      <c r="G51" s="95">
        <f t="shared" si="80"/>
        <v>0</v>
      </c>
      <c r="H51" s="95">
        <f t="shared" si="80"/>
        <v>0</v>
      </c>
      <c r="I51" s="96" t="str">
        <f t="shared" si="76"/>
        <v/>
      </c>
    </row>
    <row r="52" spans="3:9" ht="28.5" customHeight="1" x14ac:dyDescent="0.4">
      <c r="C52" s="97" t="s">
        <v>20</v>
      </c>
      <c r="D52" s="29" t="s">
        <v>291</v>
      </c>
      <c r="E52" s="94" t="s">
        <v>379</v>
      </c>
      <c r="F52" s="95">
        <f t="shared" si="80"/>
        <v>0</v>
      </c>
      <c r="G52" s="95">
        <f t="shared" si="80"/>
        <v>0</v>
      </c>
      <c r="H52" s="95">
        <f t="shared" si="80"/>
        <v>0</v>
      </c>
      <c r="I52" s="96" t="str">
        <f t="shared" si="76"/>
        <v/>
      </c>
    </row>
    <row r="53" spans="3:9" ht="28.5" customHeight="1" x14ac:dyDescent="0.4">
      <c r="C53" s="97" t="s">
        <v>20</v>
      </c>
      <c r="D53" s="29" t="s">
        <v>292</v>
      </c>
      <c r="E53" s="94" t="s">
        <v>380</v>
      </c>
      <c r="F53" s="95">
        <f t="shared" si="80"/>
        <v>0</v>
      </c>
      <c r="G53" s="95">
        <f t="shared" si="80"/>
        <v>0</v>
      </c>
      <c r="H53" s="95">
        <f t="shared" si="80"/>
        <v>0</v>
      </c>
      <c r="I53" s="96" t="str">
        <f t="shared" si="76"/>
        <v/>
      </c>
    </row>
    <row r="54" spans="3:9" ht="28.5" customHeight="1" x14ac:dyDescent="0.4">
      <c r="C54" s="98" t="s">
        <v>20</v>
      </c>
      <c r="D54" s="99" t="s">
        <v>293</v>
      </c>
      <c r="E54" s="100" t="s">
        <v>294</v>
      </c>
      <c r="F54" s="13">
        <f>SUM(F51:F53)</f>
        <v>0</v>
      </c>
      <c r="G54" s="13">
        <f t="shared" ref="G54" si="81">SUM(G51:G53)</f>
        <v>0</v>
      </c>
      <c r="H54" s="13">
        <f>SUM(H51:H53)</f>
        <v>0</v>
      </c>
      <c r="I54" s="101" t="str">
        <f t="shared" si="76"/>
        <v/>
      </c>
    </row>
    <row r="55" spans="3:9" ht="28.5" customHeight="1" x14ac:dyDescent="0.4">
      <c r="C55" s="93" t="s">
        <v>21</v>
      </c>
      <c r="D55" s="29" t="s">
        <v>290</v>
      </c>
      <c r="E55" s="94" t="s">
        <v>338</v>
      </c>
      <c r="F55" s="95">
        <f t="shared" ref="F55:H57" si="82">SUM(F26,K26,P26,U26,Z26,AE26,AJ26,AO26,AT26,AY26)</f>
        <v>0</v>
      </c>
      <c r="G55" s="95">
        <f t="shared" si="82"/>
        <v>0</v>
      </c>
      <c r="H55" s="95">
        <f t="shared" si="82"/>
        <v>0</v>
      </c>
      <c r="I55" s="96" t="str">
        <f t="shared" si="76"/>
        <v/>
      </c>
    </row>
    <row r="56" spans="3:9" ht="28.5" customHeight="1" x14ac:dyDescent="0.4">
      <c r="C56" s="97" t="s">
        <v>21</v>
      </c>
      <c r="D56" s="29" t="s">
        <v>291</v>
      </c>
      <c r="E56" s="94" t="s">
        <v>379</v>
      </c>
      <c r="F56" s="95">
        <f t="shared" si="82"/>
        <v>0</v>
      </c>
      <c r="G56" s="95">
        <f t="shared" si="82"/>
        <v>0</v>
      </c>
      <c r="H56" s="95">
        <f t="shared" si="82"/>
        <v>0</v>
      </c>
      <c r="I56" s="96" t="str">
        <f t="shared" si="76"/>
        <v/>
      </c>
    </row>
    <row r="57" spans="3:9" ht="28.5" customHeight="1" x14ac:dyDescent="0.4">
      <c r="C57" s="97" t="s">
        <v>21</v>
      </c>
      <c r="D57" s="29" t="s">
        <v>292</v>
      </c>
      <c r="E57" s="94" t="s">
        <v>380</v>
      </c>
      <c r="F57" s="95">
        <f t="shared" si="82"/>
        <v>0</v>
      </c>
      <c r="G57" s="95">
        <f t="shared" si="82"/>
        <v>0</v>
      </c>
      <c r="H57" s="95">
        <f t="shared" si="82"/>
        <v>0</v>
      </c>
      <c r="I57" s="96" t="str">
        <f t="shared" si="76"/>
        <v/>
      </c>
    </row>
    <row r="58" spans="3:9" ht="28.5" customHeight="1" x14ac:dyDescent="0.4">
      <c r="C58" s="98" t="s">
        <v>21</v>
      </c>
      <c r="D58" s="99" t="s">
        <v>293</v>
      </c>
      <c r="E58" s="100" t="s">
        <v>294</v>
      </c>
      <c r="F58" s="13">
        <f>SUM(F55:F57)</f>
        <v>0</v>
      </c>
      <c r="G58" s="13">
        <f t="shared" ref="G58" si="83">SUM(G55:G57)</f>
        <v>0</v>
      </c>
      <c r="H58" s="13">
        <f>SUM(H55:H57)</f>
        <v>0</v>
      </c>
      <c r="I58" s="101" t="str">
        <f t="shared" si="76"/>
        <v/>
      </c>
    </row>
    <row r="59" spans="3:9" ht="28.5" customHeight="1" x14ac:dyDescent="0.4">
      <c r="C59" s="93" t="s">
        <v>296</v>
      </c>
      <c r="D59" s="29" t="s">
        <v>290</v>
      </c>
      <c r="E59" s="94" t="s">
        <v>338</v>
      </c>
      <c r="F59" s="95">
        <f t="shared" ref="F59:H61" si="84">SUM(F30,K30,P30,U30,Z30,AE30,AJ30,AO30,AT30,AY30)</f>
        <v>0</v>
      </c>
      <c r="G59" s="95">
        <f t="shared" si="84"/>
        <v>0</v>
      </c>
      <c r="H59" s="95">
        <f t="shared" si="84"/>
        <v>0</v>
      </c>
      <c r="I59" s="103" t="str">
        <f t="shared" si="76"/>
        <v/>
      </c>
    </row>
    <row r="60" spans="3:9" ht="28.5" customHeight="1" x14ac:dyDescent="0.4">
      <c r="C60" s="97" t="s">
        <v>296</v>
      </c>
      <c r="D60" s="29" t="s">
        <v>291</v>
      </c>
      <c r="E60" s="94" t="s">
        <v>379</v>
      </c>
      <c r="F60" s="95">
        <f t="shared" si="84"/>
        <v>0</v>
      </c>
      <c r="G60" s="95">
        <f t="shared" si="84"/>
        <v>0</v>
      </c>
      <c r="H60" s="95">
        <f t="shared" si="84"/>
        <v>0</v>
      </c>
      <c r="I60" s="96" t="str">
        <f t="shared" si="76"/>
        <v/>
      </c>
    </row>
    <row r="61" spans="3:9" ht="28.5" customHeight="1" x14ac:dyDescent="0.4">
      <c r="C61" s="97" t="s">
        <v>296</v>
      </c>
      <c r="D61" s="29" t="s">
        <v>292</v>
      </c>
      <c r="E61" s="94" t="s">
        <v>380</v>
      </c>
      <c r="F61" s="95">
        <f t="shared" si="84"/>
        <v>0</v>
      </c>
      <c r="G61" s="95">
        <f t="shared" si="84"/>
        <v>0</v>
      </c>
      <c r="H61" s="95">
        <f t="shared" si="84"/>
        <v>0</v>
      </c>
      <c r="I61" s="96" t="str">
        <f t="shared" si="76"/>
        <v/>
      </c>
    </row>
    <row r="62" spans="3:9" ht="28.5" customHeight="1" x14ac:dyDescent="0.4">
      <c r="C62" s="104" t="s">
        <v>296</v>
      </c>
      <c r="D62" s="105" t="s">
        <v>293</v>
      </c>
      <c r="E62" s="136" t="s">
        <v>294</v>
      </c>
      <c r="F62" s="13">
        <f>SUM(F59:F61)</f>
        <v>0</v>
      </c>
      <c r="G62" s="13">
        <f>SUM(G59:G61)</f>
        <v>0</v>
      </c>
      <c r="H62" s="13">
        <f>SUM(H59:H61)</f>
        <v>0</v>
      </c>
      <c r="I62" s="106" t="str">
        <f t="shared" si="76"/>
        <v/>
      </c>
    </row>
    <row r="63" spans="3:9" ht="28.5" customHeight="1" x14ac:dyDescent="0.4">
      <c r="C63" s="107" t="s">
        <v>297</v>
      </c>
      <c r="D63" s="108" t="s">
        <v>290</v>
      </c>
      <c r="E63" s="135" t="s">
        <v>338</v>
      </c>
      <c r="F63" s="109">
        <f>SUM(F43,F47,F51,F55,F59)</f>
        <v>0</v>
      </c>
      <c r="G63" s="109">
        <f>SUM(G43,G47,G51,G55,G59)</f>
        <v>0</v>
      </c>
      <c r="H63" s="109">
        <f t="shared" ref="H63" si="85">SUM(H43,H47,H51,H55,H59)</f>
        <v>0</v>
      </c>
      <c r="I63" s="110" t="str">
        <f t="shared" si="76"/>
        <v/>
      </c>
    </row>
    <row r="64" spans="3:9" ht="28.5" customHeight="1" x14ac:dyDescent="0.4">
      <c r="C64" s="97" t="s">
        <v>297</v>
      </c>
      <c r="D64" s="112" t="s">
        <v>291</v>
      </c>
      <c r="E64" s="100" t="s">
        <v>379</v>
      </c>
      <c r="F64" s="13">
        <f>SUM(F44,F48,F52,F56,F60)</f>
        <v>0</v>
      </c>
      <c r="G64" s="13">
        <f t="shared" ref="G64:H65" si="86">SUM(G44,G48,G52,G56,G60)</f>
        <v>0</v>
      </c>
      <c r="H64" s="13">
        <f t="shared" si="86"/>
        <v>0</v>
      </c>
      <c r="I64" s="101" t="str">
        <f t="shared" si="76"/>
        <v/>
      </c>
    </row>
    <row r="65" spans="2:9" ht="28.5" customHeight="1" x14ac:dyDescent="0.4">
      <c r="C65" s="97" t="s">
        <v>297</v>
      </c>
      <c r="D65" s="112" t="s">
        <v>292</v>
      </c>
      <c r="E65" s="100" t="s">
        <v>380</v>
      </c>
      <c r="F65" s="13">
        <f>SUM(F45,F49,F53,F57,F61)</f>
        <v>0</v>
      </c>
      <c r="G65" s="13">
        <f t="shared" si="86"/>
        <v>0</v>
      </c>
      <c r="H65" s="13">
        <f t="shared" si="86"/>
        <v>0</v>
      </c>
      <c r="I65" s="101" t="str">
        <f t="shared" si="76"/>
        <v/>
      </c>
    </row>
    <row r="66" spans="2:9" ht="28.5" customHeight="1" x14ac:dyDescent="0.4">
      <c r="C66" s="98" t="s">
        <v>297</v>
      </c>
      <c r="D66" s="113" t="s">
        <v>293</v>
      </c>
      <c r="E66" s="114" t="s">
        <v>294</v>
      </c>
      <c r="F66" s="115">
        <f>SUM(F63:F65)</f>
        <v>0</v>
      </c>
      <c r="G66" s="115">
        <f t="shared" ref="G66" si="87">SUM(G63:G65)</f>
        <v>0</v>
      </c>
      <c r="H66" s="115">
        <f>SUM(H63:H65)</f>
        <v>0</v>
      </c>
      <c r="I66" s="116" t="str">
        <f t="shared" si="76"/>
        <v/>
      </c>
    </row>
    <row r="67" spans="2:9" ht="29.25" customHeight="1" x14ac:dyDescent="0.4">
      <c r="C67" s="130" t="s">
        <v>307</v>
      </c>
      <c r="D67" s="131"/>
      <c r="E67" s="132"/>
      <c r="F67" s="128"/>
      <c r="G67" s="128">
        <f>SUM(G46,G50,G54)</f>
        <v>0</v>
      </c>
      <c r="H67" s="128"/>
      <c r="I67" s="129"/>
    </row>
    <row r="68" spans="2:9" x14ac:dyDescent="0.4">
      <c r="G68" s="125"/>
    </row>
    <row r="69" spans="2:9" x14ac:dyDescent="0.4">
      <c r="G69" s="125"/>
    </row>
    <row r="70" spans="2:9" ht="19.5" x14ac:dyDescent="0.4">
      <c r="B70" s="22" t="s">
        <v>26</v>
      </c>
    </row>
    <row r="71" spans="2:9" x14ac:dyDescent="0.4">
      <c r="C71" s="1" t="s">
        <v>319</v>
      </c>
    </row>
    <row r="72" spans="2:9" x14ac:dyDescent="0.4">
      <c r="C72" s="133" t="s">
        <v>309</v>
      </c>
      <c r="D72" s="33">
        <f>IF(SUM(G17,G21,G25)&gt;=500000,1,0)</f>
        <v>0</v>
      </c>
    </row>
    <row r="73" spans="2:9" x14ac:dyDescent="0.4">
      <c r="C73" s="133" t="s">
        <v>310</v>
      </c>
      <c r="D73" s="33">
        <f>IF(SUM(L17,L21,L25)&gt;=500000,1,0)</f>
        <v>0</v>
      </c>
    </row>
    <row r="74" spans="2:9" x14ac:dyDescent="0.4">
      <c r="C74" s="133" t="s">
        <v>311</v>
      </c>
      <c r="D74" s="33">
        <f>IF(SUM(Q17,Q21,Q25)&gt;=500000,1,0)</f>
        <v>0</v>
      </c>
    </row>
    <row r="75" spans="2:9" x14ac:dyDescent="0.4">
      <c r="C75" s="133" t="s">
        <v>312</v>
      </c>
      <c r="D75" s="33">
        <f>IF(SUM(V17,V21,V25)&gt;=500000,1,0)</f>
        <v>0</v>
      </c>
    </row>
    <row r="76" spans="2:9" x14ac:dyDescent="0.4">
      <c r="C76" s="133" t="s">
        <v>313</v>
      </c>
      <c r="D76" s="33">
        <f>IF(SUM(AA17,AA21,AA25)&gt;=500000,1,0)</f>
        <v>0</v>
      </c>
    </row>
    <row r="77" spans="2:9" x14ac:dyDescent="0.4">
      <c r="C77" s="133" t="s">
        <v>314</v>
      </c>
      <c r="D77" s="33">
        <f>IF(SUM(AF17,AF21,AF25)&gt;=500000,1,0)</f>
        <v>0</v>
      </c>
    </row>
    <row r="78" spans="2:9" x14ac:dyDescent="0.4">
      <c r="C78" s="133" t="s">
        <v>315</v>
      </c>
      <c r="D78" s="33">
        <f>IF(SUM(AK17,AK21,AK25)&gt;=500000,1,0)</f>
        <v>0</v>
      </c>
    </row>
    <row r="79" spans="2:9" x14ac:dyDescent="0.4">
      <c r="C79" s="133" t="s">
        <v>316</v>
      </c>
      <c r="D79" s="33">
        <f>IF(SUM(AP17,AP21,AP25)&gt;=500000,1,0)</f>
        <v>0</v>
      </c>
    </row>
    <row r="80" spans="2:9" x14ac:dyDescent="0.4">
      <c r="C80" s="133" t="s">
        <v>317</v>
      </c>
      <c r="D80" s="33">
        <f>IF(SUM(AU17,AU21,AU25)&gt;=500000,1,0)</f>
        <v>0</v>
      </c>
    </row>
    <row r="81" spans="3:4" x14ac:dyDescent="0.4">
      <c r="C81" s="133" t="s">
        <v>318</v>
      </c>
      <c r="D81" s="33">
        <f>IF(SUM(AZ17,AZ21,AZ25)&gt;=500000,1,0)</f>
        <v>0</v>
      </c>
    </row>
    <row r="82" spans="3:4" x14ac:dyDescent="0.4">
      <c r="C82" s="41" t="s">
        <v>320</v>
      </c>
      <c r="D82" s="41">
        <f>SUM(D72:D81)</f>
        <v>0</v>
      </c>
    </row>
  </sheetData>
  <sheetProtection algorithmName="SHA-512" hashValue="OmMux9TN8owb1MvjuXaMK8KNZwMehMn6CkU68jSsB7AXWz3duV9vf3ZCOeq5dpFriTbLu/MtdTRe0fjPoHUQBw==" saltValue="qiAG2TYwGBMUvFO9vJSZrg==" spinCount="100000" sheet="1" objects="1" scenarios="1"/>
  <phoneticPr fontId="1"/>
  <pageMargins left="0.23622047244094491" right="0.23622047244094491" top="0.74803149606299213" bottom="0.74803149606299213" header="0.31496062992125984" footer="0.31496062992125984"/>
  <pageSetup paperSize="9" scale="10" orientation="landscape" horizontalDpi="300" verticalDpi="0" r:id="rId1"/>
  <colBreaks count="1" manualBreakCount="1">
    <brk id="39" max="1048575" man="1"/>
  </colBreaks>
  <drawing r:id="rId2"/>
  <extLst>
    <ext xmlns:x14="http://schemas.microsoft.com/office/spreadsheetml/2009/9/main" uri="{78C0D931-6437-407d-A8EE-F0AAD7539E65}">
      <x14:conditionalFormattings>
        <x14:conditionalFormatting xmlns:xm="http://schemas.microsoft.com/office/excel/2006/main">
          <x14:cfRule type="expression" priority="9" id="{0D858360-C30B-4CD8-A8B9-7BE661214F74}">
            <xm:f>①申請者情報!$D$31=""</xm:f>
            <x14:dxf>
              <fill>
                <patternFill>
                  <bgColor theme="1" tint="0.499984740745262"/>
                </patternFill>
              </fill>
            </x14:dxf>
          </x14:cfRule>
          <xm:sqref>K14:N37</xm:sqref>
        </x14:conditionalFormatting>
        <x14:conditionalFormatting xmlns:xm="http://schemas.microsoft.com/office/excel/2006/main">
          <x14:cfRule type="expression" priority="8" id="{EECF600B-D140-4E86-AE62-0450155F293C}">
            <xm:f>①申請者情報!$D$33=""</xm:f>
            <x14:dxf>
              <fill>
                <patternFill>
                  <bgColor theme="1" tint="0.499984740745262"/>
                </patternFill>
              </fill>
            </x14:dxf>
          </x14:cfRule>
          <xm:sqref>P14:S37</xm:sqref>
        </x14:conditionalFormatting>
        <x14:conditionalFormatting xmlns:xm="http://schemas.microsoft.com/office/excel/2006/main">
          <x14:cfRule type="expression" priority="7" id="{4442CA04-8A61-4109-B079-F1543764823E}">
            <xm:f>①申請者情報!$D$35=""</xm:f>
            <x14:dxf>
              <fill>
                <patternFill>
                  <bgColor theme="1" tint="0.499984740745262"/>
                </patternFill>
              </fill>
            </x14:dxf>
          </x14:cfRule>
          <xm:sqref>U14:X37</xm:sqref>
        </x14:conditionalFormatting>
        <x14:conditionalFormatting xmlns:xm="http://schemas.microsoft.com/office/excel/2006/main">
          <x14:cfRule type="expression" priority="6" id="{EC44AE0B-DC9A-4608-855D-1B68FC44A785}">
            <xm:f>①申請者情報!$D$37=""</xm:f>
            <x14:dxf>
              <fill>
                <patternFill>
                  <bgColor theme="1" tint="0.499984740745262"/>
                </patternFill>
              </fill>
            </x14:dxf>
          </x14:cfRule>
          <xm:sqref>Z14:AC37</xm:sqref>
        </x14:conditionalFormatting>
        <x14:conditionalFormatting xmlns:xm="http://schemas.microsoft.com/office/excel/2006/main">
          <x14:cfRule type="expression" priority="5" id="{4E1AF61A-211F-4D90-87A1-3887B265E893}">
            <xm:f>①申請者情報!$D$39=""</xm:f>
            <x14:dxf>
              <fill>
                <patternFill>
                  <bgColor theme="1" tint="0.499984740745262"/>
                </patternFill>
              </fill>
            </x14:dxf>
          </x14:cfRule>
          <xm:sqref>AE14:AH37</xm:sqref>
        </x14:conditionalFormatting>
        <x14:conditionalFormatting xmlns:xm="http://schemas.microsoft.com/office/excel/2006/main">
          <x14:cfRule type="expression" priority="4" id="{AF7BF557-8552-40A7-A76F-7FFFCAFD8A6E}">
            <xm:f>①申請者情報!$D$41=""</xm:f>
            <x14:dxf>
              <fill>
                <patternFill>
                  <bgColor theme="1" tint="0.499984740745262"/>
                </patternFill>
              </fill>
            </x14:dxf>
          </x14:cfRule>
          <xm:sqref>AJ14:AM37</xm:sqref>
        </x14:conditionalFormatting>
        <x14:conditionalFormatting xmlns:xm="http://schemas.microsoft.com/office/excel/2006/main">
          <x14:cfRule type="expression" priority="3" id="{73F409A3-2937-4F1C-B4C1-518CB64FD381}">
            <xm:f>①申請者情報!$D$43=""</xm:f>
            <x14:dxf>
              <fill>
                <patternFill>
                  <bgColor theme="1" tint="0.499984740745262"/>
                </patternFill>
              </fill>
            </x14:dxf>
          </x14:cfRule>
          <xm:sqref>AO14:AR37</xm:sqref>
        </x14:conditionalFormatting>
        <x14:conditionalFormatting xmlns:xm="http://schemas.microsoft.com/office/excel/2006/main">
          <x14:cfRule type="expression" priority="2" id="{2780DF87-5BEC-411B-AFEA-DE9B6E5FE5D3}">
            <xm:f>①申請者情報!$D$45=""</xm:f>
            <x14:dxf>
              <fill>
                <patternFill>
                  <bgColor theme="1" tint="0.499984740745262"/>
                </patternFill>
              </fill>
            </x14:dxf>
          </x14:cfRule>
          <xm:sqref>AT14:AW37</xm:sqref>
        </x14:conditionalFormatting>
        <x14:conditionalFormatting xmlns:xm="http://schemas.microsoft.com/office/excel/2006/main">
          <x14:cfRule type="expression" priority="1" id="{16064F9F-00B8-44AF-90C8-AD549AD6418B}">
            <xm:f>①申請者情報!$D$47=""</xm:f>
            <x14:dxf>
              <fill>
                <patternFill>
                  <bgColor theme="1" tint="0.499984740745262"/>
                </patternFill>
              </fill>
            </x14:dxf>
          </x14:cfRule>
          <xm:sqref>AY14:BB37</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D3911D-F31E-4917-BF0D-79F567EC2102}">
  <sheetPr codeName="Sheet5"/>
  <dimension ref="B1:X101"/>
  <sheetViews>
    <sheetView showGridLines="0" zoomScale="85" zoomScaleNormal="85" workbookViewId="0">
      <pane ySplit="2" topLeftCell="A3" activePane="bottomLeft" state="frozen"/>
      <selection activeCell="E2" sqref="E2"/>
      <selection pane="bottomLeft" activeCell="E2" sqref="E2"/>
    </sheetView>
  </sheetViews>
  <sheetFormatPr defaultColWidth="9" defaultRowHeight="18.75" x14ac:dyDescent="0.4"/>
  <cols>
    <col min="1" max="1" width="2.875" style="1" customWidth="1"/>
    <col min="2" max="2" width="38.375" style="1" bestFit="1" customWidth="1"/>
    <col min="3" max="3" width="51.75" style="1" bestFit="1" customWidth="1"/>
    <col min="4" max="4" width="5" style="1" customWidth="1"/>
    <col min="5" max="24" width="54.125" style="1" customWidth="1"/>
    <col min="25" max="25" width="22.625" style="1" bestFit="1" customWidth="1"/>
    <col min="26" max="26" width="26.75" style="1" bestFit="1" customWidth="1"/>
    <col min="27" max="27" width="24.75" style="1" bestFit="1" customWidth="1"/>
    <col min="28" max="28" width="18.5" style="1" bestFit="1" customWidth="1"/>
    <col min="29" max="16384" width="9" style="1"/>
  </cols>
  <sheetData>
    <row r="1" spans="2:24" ht="14.45" customHeight="1" x14ac:dyDescent="0.4"/>
    <row r="2" spans="2:24" x14ac:dyDescent="0.4">
      <c r="B2" s="40" t="s">
        <v>27</v>
      </c>
      <c r="C2" s="41" t="s">
        <v>28</v>
      </c>
      <c r="E2" s="40" t="s">
        <v>204</v>
      </c>
      <c r="F2" s="40" t="s">
        <v>205</v>
      </c>
      <c r="G2" s="40" t="s">
        <v>206</v>
      </c>
      <c r="H2" s="40" t="s">
        <v>207</v>
      </c>
      <c r="I2" s="40" t="s">
        <v>208</v>
      </c>
      <c r="J2" s="40" t="s">
        <v>209</v>
      </c>
      <c r="K2" s="40" t="s">
        <v>210</v>
      </c>
      <c r="L2" s="40" t="s">
        <v>211</v>
      </c>
      <c r="M2" s="40" t="s">
        <v>212</v>
      </c>
      <c r="N2" s="40" t="s">
        <v>281</v>
      </c>
      <c r="O2" s="40" t="s">
        <v>213</v>
      </c>
      <c r="P2" s="40" t="s">
        <v>214</v>
      </c>
      <c r="Q2" s="40" t="s">
        <v>215</v>
      </c>
      <c r="R2" s="40" t="s">
        <v>216</v>
      </c>
      <c r="S2" s="40" t="s">
        <v>217</v>
      </c>
      <c r="T2" s="40" t="s">
        <v>218</v>
      </c>
      <c r="U2" s="40" t="s">
        <v>219</v>
      </c>
      <c r="V2" s="40" t="s">
        <v>221</v>
      </c>
      <c r="W2" s="40" t="s">
        <v>222</v>
      </c>
      <c r="X2" s="40" t="s">
        <v>220</v>
      </c>
    </row>
    <row r="3" spans="2:24" x14ac:dyDescent="0.4">
      <c r="B3" s="34" t="s">
        <v>29</v>
      </c>
      <c r="C3" s="33" t="s">
        <v>30</v>
      </c>
      <c r="E3" s="33" t="s">
        <v>30</v>
      </c>
      <c r="F3" s="33" t="s">
        <v>34</v>
      </c>
      <c r="G3" s="33" t="s">
        <v>38</v>
      </c>
      <c r="H3" s="33" t="s">
        <v>40</v>
      </c>
      <c r="I3" s="33" t="s">
        <v>46</v>
      </c>
      <c r="J3" s="33" t="s">
        <v>81</v>
      </c>
      <c r="K3" s="33" t="s">
        <v>85</v>
      </c>
      <c r="L3" s="33" t="s">
        <v>90</v>
      </c>
      <c r="M3" s="33" t="s">
        <v>98</v>
      </c>
      <c r="N3" s="33" t="s">
        <v>110</v>
      </c>
      <c r="O3" s="33" t="s">
        <v>116</v>
      </c>
      <c r="P3" s="33" t="s">
        <v>119</v>
      </c>
      <c r="Q3" s="33" t="s">
        <v>123</v>
      </c>
      <c r="R3" s="33" t="s">
        <v>126</v>
      </c>
      <c r="S3" s="33" t="s">
        <v>129</v>
      </c>
      <c r="T3" s="33" t="s">
        <v>131</v>
      </c>
      <c r="U3" s="33" t="s">
        <v>134</v>
      </c>
      <c r="V3" s="33" t="s">
        <v>136</v>
      </c>
      <c r="W3" s="33" t="s">
        <v>145</v>
      </c>
      <c r="X3" s="33" t="s">
        <v>147</v>
      </c>
    </row>
    <row r="4" spans="2:24" x14ac:dyDescent="0.4">
      <c r="B4" s="35" t="s">
        <v>29</v>
      </c>
      <c r="C4" s="33" t="s">
        <v>32</v>
      </c>
      <c r="E4" s="33" t="s">
        <v>32</v>
      </c>
      <c r="F4" s="33" t="s">
        <v>36</v>
      </c>
      <c r="G4" s="33"/>
      <c r="H4" s="33" t="s">
        <v>42</v>
      </c>
      <c r="I4" s="33" t="s">
        <v>48</v>
      </c>
      <c r="J4" s="33" t="s">
        <v>82</v>
      </c>
      <c r="K4" s="33" t="s">
        <v>86</v>
      </c>
      <c r="L4" s="33" t="s">
        <v>91</v>
      </c>
      <c r="M4" s="33" t="s">
        <v>99</v>
      </c>
      <c r="N4" s="33" t="s">
        <v>111</v>
      </c>
      <c r="O4" s="33" t="s">
        <v>117</v>
      </c>
      <c r="P4" s="33" t="s">
        <v>120</v>
      </c>
      <c r="Q4" s="33" t="s">
        <v>124</v>
      </c>
      <c r="R4" s="33" t="s">
        <v>127</v>
      </c>
      <c r="S4" s="33" t="s">
        <v>130</v>
      </c>
      <c r="T4" s="33" t="s">
        <v>132</v>
      </c>
      <c r="U4" s="33" t="s">
        <v>135</v>
      </c>
      <c r="V4" s="33" t="s">
        <v>137</v>
      </c>
      <c r="W4" s="33" t="s">
        <v>146</v>
      </c>
      <c r="X4" s="33"/>
    </row>
    <row r="5" spans="2:24" x14ac:dyDescent="0.4">
      <c r="B5" s="33" t="s">
        <v>31</v>
      </c>
      <c r="C5" s="33" t="s">
        <v>34</v>
      </c>
      <c r="E5" s="33"/>
      <c r="F5" s="33"/>
      <c r="G5" s="33"/>
      <c r="H5" s="33" t="s">
        <v>44</v>
      </c>
      <c r="I5" s="33" t="s">
        <v>50</v>
      </c>
      <c r="J5" s="33" t="s">
        <v>83</v>
      </c>
      <c r="K5" s="33" t="s">
        <v>87</v>
      </c>
      <c r="L5" s="33" t="s">
        <v>92</v>
      </c>
      <c r="M5" s="33" t="s">
        <v>100</v>
      </c>
      <c r="N5" s="33" t="s">
        <v>112</v>
      </c>
      <c r="O5" s="33" t="s">
        <v>118</v>
      </c>
      <c r="P5" s="33" t="s">
        <v>121</v>
      </c>
      <c r="Q5" s="33" t="s">
        <v>125</v>
      </c>
      <c r="R5" s="33" t="s">
        <v>128</v>
      </c>
      <c r="S5" s="33"/>
      <c r="T5" s="33" t="s">
        <v>133</v>
      </c>
      <c r="U5" s="33"/>
      <c r="V5" s="33" t="s">
        <v>138</v>
      </c>
      <c r="W5" s="33"/>
      <c r="X5" s="33"/>
    </row>
    <row r="6" spans="2:24" x14ac:dyDescent="0.4">
      <c r="B6" s="35" t="s">
        <v>31</v>
      </c>
      <c r="C6" s="33" t="s">
        <v>36</v>
      </c>
      <c r="E6" s="33"/>
      <c r="F6" s="33"/>
      <c r="G6" s="33"/>
      <c r="H6" s="33"/>
      <c r="I6" s="33" t="s">
        <v>52</v>
      </c>
      <c r="J6" s="33" t="s">
        <v>84</v>
      </c>
      <c r="K6" s="33" t="s">
        <v>88</v>
      </c>
      <c r="L6" s="33" t="s">
        <v>93</v>
      </c>
      <c r="M6" s="33" t="s">
        <v>101</v>
      </c>
      <c r="N6" s="33" t="s">
        <v>113</v>
      </c>
      <c r="O6" s="33"/>
      <c r="P6" s="33" t="s">
        <v>122</v>
      </c>
      <c r="Q6" s="33"/>
      <c r="R6" s="33"/>
      <c r="S6" s="33"/>
      <c r="T6" s="33"/>
      <c r="U6" s="33"/>
      <c r="V6" s="33" t="s">
        <v>139</v>
      </c>
      <c r="W6" s="33"/>
      <c r="X6" s="33"/>
    </row>
    <row r="7" spans="2:24" x14ac:dyDescent="0.4">
      <c r="B7" s="33" t="s">
        <v>33</v>
      </c>
      <c r="C7" s="33" t="s">
        <v>38</v>
      </c>
      <c r="E7" s="33"/>
      <c r="F7" s="33"/>
      <c r="G7" s="33"/>
      <c r="H7" s="33"/>
      <c r="I7" s="33" t="s">
        <v>54</v>
      </c>
      <c r="J7" s="33"/>
      <c r="K7" s="33" t="s">
        <v>89</v>
      </c>
      <c r="L7" s="33" t="s">
        <v>94</v>
      </c>
      <c r="M7" s="33" t="s">
        <v>102</v>
      </c>
      <c r="N7" s="33" t="s">
        <v>114</v>
      </c>
      <c r="O7" s="33"/>
      <c r="P7" s="33"/>
      <c r="Q7" s="33"/>
      <c r="R7" s="33"/>
      <c r="S7" s="33"/>
      <c r="T7" s="33"/>
      <c r="U7" s="33"/>
      <c r="V7" s="33" t="s">
        <v>140</v>
      </c>
      <c r="W7" s="33"/>
      <c r="X7" s="33"/>
    </row>
    <row r="8" spans="2:24" x14ac:dyDescent="0.4">
      <c r="B8" s="33" t="s">
        <v>35</v>
      </c>
      <c r="C8" s="33" t="s">
        <v>40</v>
      </c>
      <c r="E8" s="33"/>
      <c r="F8" s="33"/>
      <c r="G8" s="33"/>
      <c r="H8" s="33"/>
      <c r="I8" s="33" t="s">
        <v>56</v>
      </c>
      <c r="J8" s="33"/>
      <c r="K8" s="33"/>
      <c r="L8" s="33" t="s">
        <v>95</v>
      </c>
      <c r="M8" s="33" t="s">
        <v>103</v>
      </c>
      <c r="N8" s="33" t="s">
        <v>115</v>
      </c>
      <c r="O8" s="33"/>
      <c r="P8" s="33"/>
      <c r="Q8" s="33"/>
      <c r="R8" s="33"/>
      <c r="S8" s="33"/>
      <c r="T8" s="33"/>
      <c r="U8" s="33"/>
      <c r="V8" s="33" t="s">
        <v>141</v>
      </c>
      <c r="W8" s="33"/>
      <c r="X8" s="33"/>
    </row>
    <row r="9" spans="2:24" x14ac:dyDescent="0.4">
      <c r="B9" s="35" t="s">
        <v>35</v>
      </c>
      <c r="C9" s="33" t="s">
        <v>42</v>
      </c>
      <c r="E9" s="33"/>
      <c r="F9" s="33"/>
      <c r="G9" s="33"/>
      <c r="H9" s="33"/>
      <c r="I9" s="33" t="s">
        <v>58</v>
      </c>
      <c r="J9" s="33"/>
      <c r="K9" s="33"/>
      <c r="L9" s="33" t="s">
        <v>96</v>
      </c>
      <c r="M9" s="33" t="s">
        <v>104</v>
      </c>
      <c r="N9" s="33"/>
      <c r="O9" s="33"/>
      <c r="P9" s="33"/>
      <c r="Q9" s="33"/>
      <c r="R9" s="33"/>
      <c r="S9" s="33"/>
      <c r="T9" s="33"/>
      <c r="U9" s="33"/>
      <c r="V9" s="33" t="s">
        <v>142</v>
      </c>
      <c r="W9" s="33"/>
      <c r="X9" s="33"/>
    </row>
    <row r="10" spans="2:24" x14ac:dyDescent="0.4">
      <c r="B10" s="35" t="s">
        <v>35</v>
      </c>
      <c r="C10" s="33" t="s">
        <v>44</v>
      </c>
      <c r="E10" s="33"/>
      <c r="F10" s="33"/>
      <c r="G10" s="33"/>
      <c r="H10" s="33"/>
      <c r="I10" s="33" t="s">
        <v>60</v>
      </c>
      <c r="J10" s="33"/>
      <c r="K10" s="33"/>
      <c r="L10" s="33" t="s">
        <v>97</v>
      </c>
      <c r="M10" s="33" t="s">
        <v>105</v>
      </c>
      <c r="N10" s="33"/>
      <c r="O10" s="33"/>
      <c r="P10" s="33"/>
      <c r="Q10" s="33"/>
      <c r="R10" s="33"/>
      <c r="S10" s="33"/>
      <c r="T10" s="33"/>
      <c r="U10" s="33"/>
      <c r="V10" s="33" t="s">
        <v>143</v>
      </c>
      <c r="W10" s="33"/>
      <c r="X10" s="33"/>
    </row>
    <row r="11" spans="2:24" x14ac:dyDescent="0.4">
      <c r="B11" s="33" t="s">
        <v>37</v>
      </c>
      <c r="C11" s="33" t="s">
        <v>46</v>
      </c>
      <c r="E11" s="33"/>
      <c r="F11" s="33"/>
      <c r="G11" s="33"/>
      <c r="H11" s="33"/>
      <c r="I11" s="33" t="s">
        <v>62</v>
      </c>
      <c r="J11" s="33"/>
      <c r="K11" s="33"/>
      <c r="L11" s="33"/>
      <c r="M11" s="33" t="s">
        <v>106</v>
      </c>
      <c r="N11" s="33"/>
      <c r="O11" s="33"/>
      <c r="P11" s="33"/>
      <c r="Q11" s="33"/>
      <c r="R11" s="33"/>
      <c r="S11" s="33"/>
      <c r="T11" s="33"/>
      <c r="U11" s="33"/>
      <c r="V11" s="33" t="s">
        <v>144</v>
      </c>
      <c r="W11" s="33"/>
      <c r="X11" s="33"/>
    </row>
    <row r="12" spans="2:24" x14ac:dyDescent="0.4">
      <c r="B12" s="35" t="s">
        <v>37</v>
      </c>
      <c r="C12" s="33" t="s">
        <v>48</v>
      </c>
      <c r="E12" s="33"/>
      <c r="F12" s="33"/>
      <c r="G12" s="33"/>
      <c r="H12" s="33"/>
      <c r="I12" s="33" t="s">
        <v>64</v>
      </c>
      <c r="J12" s="33"/>
      <c r="K12" s="33"/>
      <c r="L12" s="33"/>
      <c r="M12" s="33" t="s">
        <v>107</v>
      </c>
      <c r="N12" s="33"/>
      <c r="O12" s="33"/>
      <c r="P12" s="33"/>
      <c r="Q12" s="33"/>
      <c r="R12" s="33"/>
      <c r="S12" s="33"/>
      <c r="T12" s="33"/>
      <c r="U12" s="33"/>
      <c r="V12" s="33"/>
      <c r="W12" s="33"/>
      <c r="X12" s="33"/>
    </row>
    <row r="13" spans="2:24" x14ac:dyDescent="0.4">
      <c r="B13" s="35" t="s">
        <v>37</v>
      </c>
      <c r="C13" s="33" t="s">
        <v>50</v>
      </c>
      <c r="E13" s="33"/>
      <c r="F13" s="33"/>
      <c r="G13" s="33"/>
      <c r="H13" s="33"/>
      <c r="I13" s="33" t="s">
        <v>66</v>
      </c>
      <c r="J13" s="33"/>
      <c r="K13" s="33"/>
      <c r="L13" s="33"/>
      <c r="M13" s="33" t="s">
        <v>108</v>
      </c>
      <c r="N13" s="33"/>
      <c r="O13" s="33"/>
      <c r="P13" s="33"/>
      <c r="Q13" s="33"/>
      <c r="R13" s="33"/>
      <c r="S13" s="33"/>
      <c r="T13" s="33"/>
      <c r="U13" s="33"/>
      <c r="V13" s="33"/>
      <c r="W13" s="33"/>
      <c r="X13" s="33"/>
    </row>
    <row r="14" spans="2:24" x14ac:dyDescent="0.4">
      <c r="B14" s="35" t="s">
        <v>37</v>
      </c>
      <c r="C14" s="33" t="s">
        <v>52</v>
      </c>
      <c r="E14" s="33"/>
      <c r="F14" s="33"/>
      <c r="G14" s="33"/>
      <c r="H14" s="33"/>
      <c r="I14" s="33" t="s">
        <v>68</v>
      </c>
      <c r="J14" s="33"/>
      <c r="K14" s="33"/>
      <c r="L14" s="33"/>
      <c r="M14" s="33" t="s">
        <v>109</v>
      </c>
      <c r="N14" s="33"/>
      <c r="O14" s="33"/>
      <c r="P14" s="33"/>
      <c r="Q14" s="33"/>
      <c r="R14" s="33"/>
      <c r="S14" s="33"/>
      <c r="T14" s="33"/>
      <c r="U14" s="33"/>
      <c r="V14" s="33"/>
      <c r="W14" s="33"/>
      <c r="X14" s="33"/>
    </row>
    <row r="15" spans="2:24" x14ac:dyDescent="0.4">
      <c r="B15" s="35" t="s">
        <v>37</v>
      </c>
      <c r="C15" s="33" t="s">
        <v>54</v>
      </c>
      <c r="E15" s="33"/>
      <c r="F15" s="33"/>
      <c r="G15" s="33"/>
      <c r="H15" s="33"/>
      <c r="I15" s="33" t="s">
        <v>69</v>
      </c>
      <c r="J15" s="33"/>
      <c r="K15" s="33"/>
      <c r="L15" s="33"/>
      <c r="M15" s="33"/>
      <c r="N15" s="33"/>
      <c r="O15" s="33"/>
      <c r="P15" s="33"/>
      <c r="Q15" s="33"/>
      <c r="R15" s="33"/>
      <c r="S15" s="33"/>
      <c r="T15" s="33"/>
      <c r="U15" s="33"/>
      <c r="V15" s="33"/>
      <c r="W15" s="33"/>
      <c r="X15" s="33"/>
    </row>
    <row r="16" spans="2:24" x14ac:dyDescent="0.4">
      <c r="B16" s="35" t="s">
        <v>37</v>
      </c>
      <c r="C16" s="33" t="s">
        <v>56</v>
      </c>
      <c r="E16" s="33"/>
      <c r="F16" s="33"/>
      <c r="G16" s="33"/>
      <c r="H16" s="33"/>
      <c r="I16" s="33" t="s">
        <v>70</v>
      </c>
      <c r="J16" s="33"/>
      <c r="K16" s="33"/>
      <c r="L16" s="33"/>
      <c r="M16" s="33"/>
      <c r="N16" s="33"/>
      <c r="O16" s="33"/>
      <c r="P16" s="33"/>
      <c r="Q16" s="33"/>
      <c r="R16" s="33"/>
      <c r="S16" s="33"/>
      <c r="T16" s="33"/>
      <c r="U16" s="33"/>
      <c r="V16" s="33"/>
      <c r="W16" s="33"/>
      <c r="X16" s="33"/>
    </row>
    <row r="17" spans="2:24" x14ac:dyDescent="0.4">
      <c r="B17" s="35" t="s">
        <v>37</v>
      </c>
      <c r="C17" s="33" t="s">
        <v>58</v>
      </c>
      <c r="E17" s="33"/>
      <c r="F17" s="33"/>
      <c r="G17" s="33"/>
      <c r="H17" s="33"/>
      <c r="I17" s="33" t="s">
        <v>71</v>
      </c>
      <c r="J17" s="33"/>
      <c r="K17" s="33"/>
      <c r="L17" s="33"/>
      <c r="M17" s="33"/>
      <c r="N17" s="33"/>
      <c r="O17" s="33"/>
      <c r="P17" s="33"/>
      <c r="Q17" s="33"/>
      <c r="R17" s="33"/>
      <c r="S17" s="33"/>
      <c r="T17" s="33"/>
      <c r="U17" s="33"/>
      <c r="V17" s="33"/>
      <c r="W17" s="33"/>
      <c r="X17" s="33"/>
    </row>
    <row r="18" spans="2:24" x14ac:dyDescent="0.4">
      <c r="B18" s="35" t="s">
        <v>37</v>
      </c>
      <c r="C18" s="33" t="s">
        <v>60</v>
      </c>
      <c r="E18" s="33"/>
      <c r="F18" s="33"/>
      <c r="G18" s="33"/>
      <c r="H18" s="33"/>
      <c r="I18" s="33" t="s">
        <v>72</v>
      </c>
      <c r="J18" s="33"/>
      <c r="K18" s="33"/>
      <c r="L18" s="33"/>
      <c r="M18" s="33"/>
      <c r="N18" s="33"/>
      <c r="O18" s="33"/>
      <c r="P18" s="33"/>
      <c r="Q18" s="33"/>
      <c r="R18" s="33"/>
      <c r="S18" s="33"/>
      <c r="T18" s="33"/>
      <c r="U18" s="33"/>
      <c r="V18" s="33"/>
      <c r="W18" s="33"/>
      <c r="X18" s="33"/>
    </row>
    <row r="19" spans="2:24" x14ac:dyDescent="0.4">
      <c r="B19" s="35" t="s">
        <v>37</v>
      </c>
      <c r="C19" s="33" t="s">
        <v>62</v>
      </c>
      <c r="E19" s="33"/>
      <c r="F19" s="33"/>
      <c r="G19" s="33"/>
      <c r="H19" s="33"/>
      <c r="I19" s="33" t="s">
        <v>73</v>
      </c>
      <c r="J19" s="33"/>
      <c r="K19" s="33"/>
      <c r="L19" s="33"/>
      <c r="M19" s="33"/>
      <c r="N19" s="33"/>
      <c r="O19" s="33"/>
      <c r="P19" s="33"/>
      <c r="Q19" s="33"/>
      <c r="R19" s="33"/>
      <c r="S19" s="33"/>
      <c r="T19" s="33"/>
      <c r="U19" s="33"/>
      <c r="V19" s="33"/>
      <c r="W19" s="33"/>
      <c r="X19" s="33"/>
    </row>
    <row r="20" spans="2:24" x14ac:dyDescent="0.4">
      <c r="B20" s="35" t="s">
        <v>37</v>
      </c>
      <c r="C20" s="33" t="s">
        <v>64</v>
      </c>
      <c r="E20" s="33"/>
      <c r="F20" s="33"/>
      <c r="G20" s="33"/>
      <c r="H20" s="33"/>
      <c r="I20" s="33" t="s">
        <v>74</v>
      </c>
      <c r="J20" s="33"/>
      <c r="K20" s="33"/>
      <c r="L20" s="33"/>
      <c r="M20" s="33"/>
      <c r="N20" s="33"/>
      <c r="O20" s="33"/>
      <c r="P20" s="33"/>
      <c r="Q20" s="33"/>
      <c r="R20" s="33"/>
      <c r="S20" s="33"/>
      <c r="T20" s="33"/>
      <c r="U20" s="33"/>
      <c r="V20" s="33"/>
      <c r="W20" s="33"/>
      <c r="X20" s="33"/>
    </row>
    <row r="21" spans="2:24" x14ac:dyDescent="0.4">
      <c r="B21" s="35" t="s">
        <v>37</v>
      </c>
      <c r="C21" s="33" t="s">
        <v>66</v>
      </c>
      <c r="E21" s="33"/>
      <c r="F21" s="33"/>
      <c r="G21" s="33"/>
      <c r="H21" s="33"/>
      <c r="I21" s="33" t="s">
        <v>75</v>
      </c>
      <c r="J21" s="33"/>
      <c r="K21" s="33"/>
      <c r="L21" s="33"/>
      <c r="M21" s="33"/>
      <c r="N21" s="33"/>
      <c r="O21" s="33"/>
      <c r="P21" s="33"/>
      <c r="Q21" s="33"/>
      <c r="R21" s="33"/>
      <c r="S21" s="33"/>
      <c r="T21" s="33"/>
      <c r="U21" s="33"/>
      <c r="V21" s="33"/>
      <c r="W21" s="33"/>
      <c r="X21" s="33"/>
    </row>
    <row r="22" spans="2:24" x14ac:dyDescent="0.4">
      <c r="B22" s="35" t="s">
        <v>37</v>
      </c>
      <c r="C22" s="33" t="s">
        <v>68</v>
      </c>
      <c r="E22" s="33"/>
      <c r="F22" s="33"/>
      <c r="G22" s="33"/>
      <c r="H22" s="33"/>
      <c r="I22" s="33" t="s">
        <v>76</v>
      </c>
      <c r="J22" s="33"/>
      <c r="K22" s="33"/>
      <c r="L22" s="33"/>
      <c r="M22" s="33"/>
      <c r="N22" s="33"/>
      <c r="O22" s="33"/>
      <c r="P22" s="33"/>
      <c r="Q22" s="33"/>
      <c r="R22" s="33"/>
      <c r="S22" s="33"/>
      <c r="T22" s="33"/>
      <c r="U22" s="33"/>
      <c r="V22" s="33"/>
      <c r="W22" s="33"/>
      <c r="X22" s="33"/>
    </row>
    <row r="23" spans="2:24" x14ac:dyDescent="0.4">
      <c r="B23" s="35" t="s">
        <v>37</v>
      </c>
      <c r="C23" s="33" t="s">
        <v>69</v>
      </c>
      <c r="E23" s="33"/>
      <c r="F23" s="33"/>
      <c r="G23" s="33"/>
      <c r="H23" s="33"/>
      <c r="I23" s="33" t="s">
        <v>77</v>
      </c>
      <c r="J23" s="33"/>
      <c r="K23" s="33"/>
      <c r="L23" s="33"/>
      <c r="M23" s="33"/>
      <c r="N23" s="33"/>
      <c r="O23" s="33"/>
      <c r="P23" s="33"/>
      <c r="Q23" s="33"/>
      <c r="R23" s="33"/>
      <c r="S23" s="33"/>
      <c r="T23" s="33"/>
      <c r="U23" s="33"/>
      <c r="V23" s="33"/>
      <c r="W23" s="33"/>
      <c r="X23" s="33"/>
    </row>
    <row r="24" spans="2:24" x14ac:dyDescent="0.4">
      <c r="B24" s="35" t="s">
        <v>37</v>
      </c>
      <c r="C24" s="33" t="s">
        <v>70</v>
      </c>
      <c r="E24" s="33"/>
      <c r="F24" s="33"/>
      <c r="G24" s="33"/>
      <c r="H24" s="33"/>
      <c r="I24" s="33" t="s">
        <v>78</v>
      </c>
      <c r="J24" s="33"/>
      <c r="K24" s="33"/>
      <c r="L24" s="33"/>
      <c r="M24" s="33"/>
      <c r="N24" s="33"/>
      <c r="O24" s="33"/>
      <c r="P24" s="33"/>
      <c r="Q24" s="33"/>
      <c r="R24" s="33"/>
      <c r="S24" s="33"/>
      <c r="T24" s="33"/>
      <c r="U24" s="33"/>
      <c r="V24" s="33"/>
      <c r="W24" s="33"/>
      <c r="X24" s="33"/>
    </row>
    <row r="25" spans="2:24" x14ac:dyDescent="0.4">
      <c r="B25" s="35" t="s">
        <v>37</v>
      </c>
      <c r="C25" s="33" t="s">
        <v>71</v>
      </c>
      <c r="E25" s="33"/>
      <c r="F25" s="33"/>
      <c r="G25" s="33"/>
      <c r="H25" s="33"/>
      <c r="I25" s="33" t="s">
        <v>79</v>
      </c>
      <c r="J25" s="33"/>
      <c r="K25" s="33"/>
      <c r="L25" s="33"/>
      <c r="M25" s="33"/>
      <c r="N25" s="33"/>
      <c r="O25" s="33"/>
      <c r="P25" s="33"/>
      <c r="Q25" s="33"/>
      <c r="R25" s="33"/>
      <c r="S25" s="33"/>
      <c r="T25" s="33"/>
      <c r="U25" s="33"/>
      <c r="V25" s="33"/>
      <c r="W25" s="33"/>
      <c r="X25" s="33"/>
    </row>
    <row r="26" spans="2:24" x14ac:dyDescent="0.4">
      <c r="B26" s="35" t="s">
        <v>37</v>
      </c>
      <c r="C26" s="33" t="s">
        <v>72</v>
      </c>
      <c r="E26" s="33"/>
      <c r="F26" s="33"/>
      <c r="G26" s="33"/>
      <c r="H26" s="33"/>
      <c r="I26" s="33" t="s">
        <v>80</v>
      </c>
      <c r="J26" s="33"/>
      <c r="K26" s="33"/>
      <c r="L26" s="33"/>
      <c r="M26" s="33"/>
      <c r="N26" s="33"/>
      <c r="O26" s="33"/>
      <c r="P26" s="33"/>
      <c r="Q26" s="33"/>
      <c r="R26" s="33"/>
      <c r="S26" s="33"/>
      <c r="T26" s="33"/>
      <c r="U26" s="33"/>
      <c r="V26" s="33"/>
      <c r="W26" s="33"/>
      <c r="X26" s="33"/>
    </row>
    <row r="27" spans="2:24" x14ac:dyDescent="0.4">
      <c r="B27" s="35" t="s">
        <v>37</v>
      </c>
      <c r="C27" s="33" t="s">
        <v>73</v>
      </c>
    </row>
    <row r="28" spans="2:24" x14ac:dyDescent="0.4">
      <c r="B28" s="35" t="s">
        <v>37</v>
      </c>
      <c r="C28" s="33" t="s">
        <v>74</v>
      </c>
    </row>
    <row r="29" spans="2:24" x14ac:dyDescent="0.4">
      <c r="B29" s="35" t="s">
        <v>37</v>
      </c>
      <c r="C29" s="33" t="s">
        <v>75</v>
      </c>
    </row>
    <row r="30" spans="2:24" x14ac:dyDescent="0.4">
      <c r="B30" s="35" t="s">
        <v>37</v>
      </c>
      <c r="C30" s="33" t="s">
        <v>76</v>
      </c>
    </row>
    <row r="31" spans="2:24" x14ac:dyDescent="0.4">
      <c r="B31" s="35" t="s">
        <v>37</v>
      </c>
      <c r="C31" s="33" t="s">
        <v>77</v>
      </c>
    </row>
    <row r="32" spans="2:24" x14ac:dyDescent="0.4">
      <c r="B32" s="35" t="s">
        <v>37</v>
      </c>
      <c r="C32" s="33" t="s">
        <v>78</v>
      </c>
    </row>
    <row r="33" spans="2:3" x14ac:dyDescent="0.4">
      <c r="B33" s="35" t="s">
        <v>37</v>
      </c>
      <c r="C33" s="33" t="s">
        <v>79</v>
      </c>
    </row>
    <row r="34" spans="2:3" x14ac:dyDescent="0.4">
      <c r="B34" s="35" t="s">
        <v>37</v>
      </c>
      <c r="C34" s="33" t="s">
        <v>80</v>
      </c>
    </row>
    <row r="35" spans="2:3" x14ac:dyDescent="0.4">
      <c r="B35" s="33" t="s">
        <v>39</v>
      </c>
      <c r="C35" s="33" t="s">
        <v>81</v>
      </c>
    </row>
    <row r="36" spans="2:3" x14ac:dyDescent="0.4">
      <c r="B36" s="35" t="s">
        <v>39</v>
      </c>
      <c r="C36" s="33" t="s">
        <v>82</v>
      </c>
    </row>
    <row r="37" spans="2:3" x14ac:dyDescent="0.4">
      <c r="B37" s="35" t="s">
        <v>39</v>
      </c>
      <c r="C37" s="33" t="s">
        <v>83</v>
      </c>
    </row>
    <row r="38" spans="2:3" x14ac:dyDescent="0.4">
      <c r="B38" s="35" t="s">
        <v>39</v>
      </c>
      <c r="C38" s="33" t="s">
        <v>84</v>
      </c>
    </row>
    <row r="39" spans="2:3" x14ac:dyDescent="0.4">
      <c r="B39" s="33" t="s">
        <v>41</v>
      </c>
      <c r="C39" s="33" t="s">
        <v>85</v>
      </c>
    </row>
    <row r="40" spans="2:3" x14ac:dyDescent="0.4">
      <c r="B40" s="35" t="s">
        <v>41</v>
      </c>
      <c r="C40" s="33" t="s">
        <v>86</v>
      </c>
    </row>
    <row r="41" spans="2:3" x14ac:dyDescent="0.4">
      <c r="B41" s="35" t="s">
        <v>41</v>
      </c>
      <c r="C41" s="33" t="s">
        <v>87</v>
      </c>
    </row>
    <row r="42" spans="2:3" x14ac:dyDescent="0.4">
      <c r="B42" s="35" t="s">
        <v>41</v>
      </c>
      <c r="C42" s="33" t="s">
        <v>88</v>
      </c>
    </row>
    <row r="43" spans="2:3" x14ac:dyDescent="0.4">
      <c r="B43" s="35" t="s">
        <v>41</v>
      </c>
      <c r="C43" s="33" t="s">
        <v>89</v>
      </c>
    </row>
    <row r="44" spans="2:3" x14ac:dyDescent="0.4">
      <c r="B44" s="33" t="s">
        <v>43</v>
      </c>
      <c r="C44" s="33" t="s">
        <v>90</v>
      </c>
    </row>
    <row r="45" spans="2:3" x14ac:dyDescent="0.4">
      <c r="B45" s="35" t="s">
        <v>43</v>
      </c>
      <c r="C45" s="33" t="s">
        <v>91</v>
      </c>
    </row>
    <row r="46" spans="2:3" x14ac:dyDescent="0.4">
      <c r="B46" s="35" t="s">
        <v>43</v>
      </c>
      <c r="C46" s="33" t="s">
        <v>92</v>
      </c>
    </row>
    <row r="47" spans="2:3" x14ac:dyDescent="0.4">
      <c r="B47" s="35" t="s">
        <v>43</v>
      </c>
      <c r="C47" s="33" t="s">
        <v>93</v>
      </c>
    </row>
    <row r="48" spans="2:3" x14ac:dyDescent="0.4">
      <c r="B48" s="35" t="s">
        <v>43</v>
      </c>
      <c r="C48" s="33" t="s">
        <v>94</v>
      </c>
    </row>
    <row r="49" spans="2:3" x14ac:dyDescent="0.4">
      <c r="B49" s="35" t="s">
        <v>43</v>
      </c>
      <c r="C49" s="33" t="s">
        <v>95</v>
      </c>
    </row>
    <row r="50" spans="2:3" x14ac:dyDescent="0.4">
      <c r="B50" s="35" t="s">
        <v>43</v>
      </c>
      <c r="C50" s="33" t="s">
        <v>96</v>
      </c>
    </row>
    <row r="51" spans="2:3" x14ac:dyDescent="0.4">
      <c r="B51" s="35" t="s">
        <v>43</v>
      </c>
      <c r="C51" s="33" t="s">
        <v>97</v>
      </c>
    </row>
    <row r="52" spans="2:3" x14ac:dyDescent="0.4">
      <c r="B52" s="33" t="s">
        <v>45</v>
      </c>
      <c r="C52" s="33" t="s">
        <v>98</v>
      </c>
    </row>
    <row r="53" spans="2:3" x14ac:dyDescent="0.4">
      <c r="B53" s="35" t="s">
        <v>45</v>
      </c>
      <c r="C53" s="33" t="s">
        <v>99</v>
      </c>
    </row>
    <row r="54" spans="2:3" x14ac:dyDescent="0.4">
      <c r="B54" s="35" t="s">
        <v>45</v>
      </c>
      <c r="C54" s="33" t="s">
        <v>100</v>
      </c>
    </row>
    <row r="55" spans="2:3" x14ac:dyDescent="0.4">
      <c r="B55" s="35" t="s">
        <v>45</v>
      </c>
      <c r="C55" s="33" t="s">
        <v>101</v>
      </c>
    </row>
    <row r="56" spans="2:3" x14ac:dyDescent="0.4">
      <c r="B56" s="35" t="s">
        <v>45</v>
      </c>
      <c r="C56" s="33" t="s">
        <v>102</v>
      </c>
    </row>
    <row r="57" spans="2:3" x14ac:dyDescent="0.4">
      <c r="B57" s="35" t="s">
        <v>45</v>
      </c>
      <c r="C57" s="33" t="s">
        <v>103</v>
      </c>
    </row>
    <row r="58" spans="2:3" x14ac:dyDescent="0.4">
      <c r="B58" s="35" t="s">
        <v>45</v>
      </c>
      <c r="C58" s="33" t="s">
        <v>104</v>
      </c>
    </row>
    <row r="59" spans="2:3" x14ac:dyDescent="0.4">
      <c r="B59" s="35" t="s">
        <v>45</v>
      </c>
      <c r="C59" s="33" t="s">
        <v>105</v>
      </c>
    </row>
    <row r="60" spans="2:3" x14ac:dyDescent="0.4">
      <c r="B60" s="35" t="s">
        <v>45</v>
      </c>
      <c r="C60" s="33" t="s">
        <v>106</v>
      </c>
    </row>
    <row r="61" spans="2:3" x14ac:dyDescent="0.4">
      <c r="B61" s="35" t="s">
        <v>45</v>
      </c>
      <c r="C61" s="33" t="s">
        <v>107</v>
      </c>
    </row>
    <row r="62" spans="2:3" x14ac:dyDescent="0.4">
      <c r="B62" s="35" t="s">
        <v>45</v>
      </c>
      <c r="C62" s="33" t="s">
        <v>108</v>
      </c>
    </row>
    <row r="63" spans="2:3" x14ac:dyDescent="0.4">
      <c r="B63" s="35" t="s">
        <v>45</v>
      </c>
      <c r="C63" s="33" t="s">
        <v>109</v>
      </c>
    </row>
    <row r="64" spans="2:3" x14ac:dyDescent="0.4">
      <c r="B64" s="33" t="s">
        <v>47</v>
      </c>
      <c r="C64" s="33" t="s">
        <v>110</v>
      </c>
    </row>
    <row r="65" spans="2:3" x14ac:dyDescent="0.4">
      <c r="B65" s="35" t="s">
        <v>47</v>
      </c>
      <c r="C65" s="33" t="s">
        <v>111</v>
      </c>
    </row>
    <row r="66" spans="2:3" x14ac:dyDescent="0.4">
      <c r="B66" s="35" t="s">
        <v>47</v>
      </c>
      <c r="C66" s="33" t="s">
        <v>112</v>
      </c>
    </row>
    <row r="67" spans="2:3" x14ac:dyDescent="0.4">
      <c r="B67" s="35" t="s">
        <v>47</v>
      </c>
      <c r="C67" s="33" t="s">
        <v>113</v>
      </c>
    </row>
    <row r="68" spans="2:3" x14ac:dyDescent="0.4">
      <c r="B68" s="35" t="s">
        <v>47</v>
      </c>
      <c r="C68" s="33" t="s">
        <v>114</v>
      </c>
    </row>
    <row r="69" spans="2:3" x14ac:dyDescent="0.4">
      <c r="B69" s="35" t="s">
        <v>47</v>
      </c>
      <c r="C69" s="33" t="s">
        <v>115</v>
      </c>
    </row>
    <row r="70" spans="2:3" x14ac:dyDescent="0.4">
      <c r="B70" s="33" t="s">
        <v>49</v>
      </c>
      <c r="C70" s="33" t="s">
        <v>116</v>
      </c>
    </row>
    <row r="71" spans="2:3" x14ac:dyDescent="0.4">
      <c r="B71" s="35" t="s">
        <v>49</v>
      </c>
      <c r="C71" s="33" t="s">
        <v>117</v>
      </c>
    </row>
    <row r="72" spans="2:3" x14ac:dyDescent="0.4">
      <c r="B72" s="35" t="s">
        <v>49</v>
      </c>
      <c r="C72" s="33" t="s">
        <v>118</v>
      </c>
    </row>
    <row r="73" spans="2:3" x14ac:dyDescent="0.4">
      <c r="B73" s="33" t="s">
        <v>51</v>
      </c>
      <c r="C73" s="33" t="s">
        <v>119</v>
      </c>
    </row>
    <row r="74" spans="2:3" x14ac:dyDescent="0.4">
      <c r="B74" s="35" t="s">
        <v>51</v>
      </c>
      <c r="C74" s="33" t="s">
        <v>120</v>
      </c>
    </row>
    <row r="75" spans="2:3" x14ac:dyDescent="0.4">
      <c r="B75" s="35" t="s">
        <v>51</v>
      </c>
      <c r="C75" s="33" t="s">
        <v>121</v>
      </c>
    </row>
    <row r="76" spans="2:3" x14ac:dyDescent="0.4">
      <c r="B76" s="35" t="s">
        <v>51</v>
      </c>
      <c r="C76" s="33" t="s">
        <v>122</v>
      </c>
    </row>
    <row r="77" spans="2:3" x14ac:dyDescent="0.4">
      <c r="B77" s="33" t="s">
        <v>53</v>
      </c>
      <c r="C77" s="33" t="s">
        <v>123</v>
      </c>
    </row>
    <row r="78" spans="2:3" x14ac:dyDescent="0.4">
      <c r="B78" s="35" t="s">
        <v>53</v>
      </c>
      <c r="C78" s="33" t="s">
        <v>124</v>
      </c>
    </row>
    <row r="79" spans="2:3" x14ac:dyDescent="0.4">
      <c r="B79" s="35" t="s">
        <v>53</v>
      </c>
      <c r="C79" s="33" t="s">
        <v>125</v>
      </c>
    </row>
    <row r="80" spans="2:3" x14ac:dyDescent="0.4">
      <c r="B80" s="33" t="s">
        <v>55</v>
      </c>
      <c r="C80" s="33" t="s">
        <v>126</v>
      </c>
    </row>
    <row r="81" spans="2:3" x14ac:dyDescent="0.4">
      <c r="B81" s="35" t="s">
        <v>55</v>
      </c>
      <c r="C81" s="33" t="s">
        <v>127</v>
      </c>
    </row>
    <row r="82" spans="2:3" x14ac:dyDescent="0.4">
      <c r="B82" s="35" t="s">
        <v>55</v>
      </c>
      <c r="C82" s="33" t="s">
        <v>128</v>
      </c>
    </row>
    <row r="83" spans="2:3" x14ac:dyDescent="0.4">
      <c r="B83" s="33" t="s">
        <v>57</v>
      </c>
      <c r="C83" s="33" t="s">
        <v>129</v>
      </c>
    </row>
    <row r="84" spans="2:3" x14ac:dyDescent="0.4">
      <c r="B84" s="35" t="s">
        <v>57</v>
      </c>
      <c r="C84" s="33" t="s">
        <v>130</v>
      </c>
    </row>
    <row r="85" spans="2:3" x14ac:dyDescent="0.4">
      <c r="B85" s="33" t="s">
        <v>59</v>
      </c>
      <c r="C85" s="33" t="s">
        <v>131</v>
      </c>
    </row>
    <row r="86" spans="2:3" x14ac:dyDescent="0.4">
      <c r="B86" s="35" t="s">
        <v>59</v>
      </c>
      <c r="C86" s="33" t="s">
        <v>132</v>
      </c>
    </row>
    <row r="87" spans="2:3" x14ac:dyDescent="0.4">
      <c r="B87" s="35" t="s">
        <v>59</v>
      </c>
      <c r="C87" s="33" t="s">
        <v>133</v>
      </c>
    </row>
    <row r="88" spans="2:3" x14ac:dyDescent="0.4">
      <c r="B88" s="33" t="s">
        <v>61</v>
      </c>
      <c r="C88" s="33" t="s">
        <v>134</v>
      </c>
    </row>
    <row r="89" spans="2:3" x14ac:dyDescent="0.4">
      <c r="B89" s="35" t="s">
        <v>61</v>
      </c>
      <c r="C89" s="33" t="s">
        <v>135</v>
      </c>
    </row>
    <row r="90" spans="2:3" x14ac:dyDescent="0.4">
      <c r="B90" s="33" t="s">
        <v>63</v>
      </c>
      <c r="C90" s="33" t="s">
        <v>136</v>
      </c>
    </row>
    <row r="91" spans="2:3" x14ac:dyDescent="0.4">
      <c r="B91" s="35" t="s">
        <v>63</v>
      </c>
      <c r="C91" s="33" t="s">
        <v>137</v>
      </c>
    </row>
    <row r="92" spans="2:3" x14ac:dyDescent="0.4">
      <c r="B92" s="35" t="s">
        <v>63</v>
      </c>
      <c r="C92" s="33" t="s">
        <v>138</v>
      </c>
    </row>
    <row r="93" spans="2:3" x14ac:dyDescent="0.4">
      <c r="B93" s="35" t="s">
        <v>63</v>
      </c>
      <c r="C93" s="33" t="s">
        <v>139</v>
      </c>
    </row>
    <row r="94" spans="2:3" x14ac:dyDescent="0.4">
      <c r="B94" s="35" t="s">
        <v>63</v>
      </c>
      <c r="C94" s="33" t="s">
        <v>140</v>
      </c>
    </row>
    <row r="95" spans="2:3" x14ac:dyDescent="0.4">
      <c r="B95" s="35" t="s">
        <v>63</v>
      </c>
      <c r="C95" s="33" t="s">
        <v>141</v>
      </c>
    </row>
    <row r="96" spans="2:3" x14ac:dyDescent="0.4">
      <c r="B96" s="35" t="s">
        <v>63</v>
      </c>
      <c r="C96" s="33" t="s">
        <v>142</v>
      </c>
    </row>
    <row r="97" spans="2:3" x14ac:dyDescent="0.4">
      <c r="B97" s="35" t="s">
        <v>63</v>
      </c>
      <c r="C97" s="33" t="s">
        <v>143</v>
      </c>
    </row>
    <row r="98" spans="2:3" x14ac:dyDescent="0.4">
      <c r="B98" s="35" t="s">
        <v>63</v>
      </c>
      <c r="C98" s="33" t="s">
        <v>144</v>
      </c>
    </row>
    <row r="99" spans="2:3" x14ac:dyDescent="0.4">
      <c r="B99" s="33" t="s">
        <v>65</v>
      </c>
      <c r="C99" s="33" t="s">
        <v>145</v>
      </c>
    </row>
    <row r="100" spans="2:3" x14ac:dyDescent="0.4">
      <c r="B100" s="35" t="s">
        <v>65</v>
      </c>
      <c r="C100" s="33" t="s">
        <v>146</v>
      </c>
    </row>
    <row r="101" spans="2:3" x14ac:dyDescent="0.4">
      <c r="B101" s="33" t="s">
        <v>67</v>
      </c>
      <c r="C101" s="33" t="s">
        <v>147</v>
      </c>
    </row>
  </sheetData>
  <sheetProtection algorithmName="SHA-512" hashValue="riF3wOoIF/w+X1wQXcMQqUL27wZ9ZoynAe1BzvNxDu+cjSMGWTD1nmEt0Z9wRY74z6rXDaCNcsJQKrp0DOO+5A==" saltValue="Fs7NQfB3pb9fUabibd+q9A==" spinCount="100000" sheet="1" objects="1" scenarios="1"/>
  <phoneticPr fontId="1"/>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AD0090-14C5-4A40-A5E0-2FE8B8CC7B83}">
  <sheetPr codeName="Sheet6"/>
  <dimension ref="B1:C51"/>
  <sheetViews>
    <sheetView showGridLines="0" zoomScale="85" zoomScaleNormal="85" workbookViewId="0">
      <pane ySplit="3" topLeftCell="A4" activePane="bottomLeft" state="frozen"/>
      <selection activeCell="E2" sqref="E2"/>
      <selection pane="bottomLeft" activeCell="E2" sqref="E2"/>
    </sheetView>
  </sheetViews>
  <sheetFormatPr defaultColWidth="9" defaultRowHeight="18.75" x14ac:dyDescent="0.4"/>
  <cols>
    <col min="1" max="1" width="2.875" style="17" customWidth="1"/>
    <col min="2" max="2" width="12.625" style="17" customWidth="1"/>
    <col min="3" max="16384" width="9" style="17"/>
  </cols>
  <sheetData>
    <row r="1" spans="2:3" ht="14.45" customHeight="1" x14ac:dyDescent="0.4"/>
    <row r="2" spans="2:3" x14ac:dyDescent="0.4">
      <c r="B2" s="67" t="s">
        <v>225</v>
      </c>
    </row>
    <row r="3" spans="2:3" x14ac:dyDescent="0.4">
      <c r="B3" s="38" t="s">
        <v>148</v>
      </c>
      <c r="C3" s="38" t="s">
        <v>226</v>
      </c>
    </row>
    <row r="4" spans="2:3" x14ac:dyDescent="0.4">
      <c r="B4" s="18" t="s">
        <v>149</v>
      </c>
      <c r="C4" s="19">
        <v>2.8000000000000001E-2</v>
      </c>
    </row>
    <row r="5" spans="2:3" x14ac:dyDescent="0.4">
      <c r="B5" s="18" t="s">
        <v>150</v>
      </c>
      <c r="C5" s="19">
        <v>3.3000000000000002E-2</v>
      </c>
    </row>
    <row r="6" spans="2:3" x14ac:dyDescent="0.4">
      <c r="B6" s="18" t="s">
        <v>151</v>
      </c>
      <c r="C6" s="19">
        <v>3.2000000000000001E-2</v>
      </c>
    </row>
    <row r="7" spans="2:3" x14ac:dyDescent="0.4">
      <c r="B7" s="18" t="s">
        <v>152</v>
      </c>
      <c r="C7" s="19">
        <v>0.03</v>
      </c>
    </row>
    <row r="8" spans="2:3" x14ac:dyDescent="0.4">
      <c r="B8" s="18" t="s">
        <v>153</v>
      </c>
      <c r="C8" s="19">
        <v>3.3000000000000002E-2</v>
      </c>
    </row>
    <row r="9" spans="2:3" x14ac:dyDescent="0.4">
      <c r="B9" s="18" t="s">
        <v>154</v>
      </c>
      <c r="C9" s="19">
        <v>3.4000000000000002E-2</v>
      </c>
    </row>
    <row r="10" spans="2:3" x14ac:dyDescent="0.4">
      <c r="B10" s="18" t="s">
        <v>155</v>
      </c>
      <c r="C10" s="19">
        <v>3.1E-2</v>
      </c>
    </row>
    <row r="11" spans="2:3" x14ac:dyDescent="0.4">
      <c r="B11" s="18" t="s">
        <v>156</v>
      </c>
      <c r="C11" s="19">
        <v>0.03</v>
      </c>
    </row>
    <row r="12" spans="2:3" x14ac:dyDescent="0.4">
      <c r="B12" s="18" t="s">
        <v>157</v>
      </c>
      <c r="C12" s="19">
        <v>2.9000000000000001E-2</v>
      </c>
    </row>
    <row r="13" spans="2:3" x14ac:dyDescent="0.4">
      <c r="B13" s="18" t="s">
        <v>158</v>
      </c>
      <c r="C13" s="19">
        <v>2.9000000000000001E-2</v>
      </c>
    </row>
    <row r="14" spans="2:3" x14ac:dyDescent="0.4">
      <c r="B14" s="18" t="s">
        <v>159</v>
      </c>
      <c r="C14" s="19">
        <v>2.7E-2</v>
      </c>
    </row>
    <row r="15" spans="2:3" x14ac:dyDescent="0.4">
      <c r="B15" s="18" t="s">
        <v>160</v>
      </c>
      <c r="C15" s="19">
        <v>2.8000000000000001E-2</v>
      </c>
    </row>
    <row r="16" spans="2:3" x14ac:dyDescent="0.4">
      <c r="B16" s="18" t="s">
        <v>161</v>
      </c>
      <c r="C16" s="19">
        <v>2.5000000000000001E-2</v>
      </c>
    </row>
    <row r="17" spans="2:3" x14ac:dyDescent="0.4">
      <c r="B17" s="18" t="s">
        <v>162</v>
      </c>
      <c r="C17" s="19">
        <v>2.5000000000000001E-2</v>
      </c>
    </row>
    <row r="18" spans="2:3" x14ac:dyDescent="0.4">
      <c r="B18" s="18" t="s">
        <v>163</v>
      </c>
      <c r="C18" s="19">
        <v>0.03</v>
      </c>
    </row>
    <row r="19" spans="2:3" x14ac:dyDescent="0.4">
      <c r="B19" s="18" t="s">
        <v>164</v>
      </c>
      <c r="C19" s="19">
        <v>2.9000000000000001E-2</v>
      </c>
    </row>
    <row r="20" spans="2:3" x14ac:dyDescent="0.4">
      <c r="B20" s="18" t="s">
        <v>165</v>
      </c>
      <c r="C20" s="19">
        <v>0.03</v>
      </c>
    </row>
    <row r="21" spans="2:3" x14ac:dyDescent="0.4">
      <c r="B21" s="18" t="s">
        <v>166</v>
      </c>
      <c r="C21" s="19">
        <v>0.03</v>
      </c>
    </row>
    <row r="22" spans="2:3" x14ac:dyDescent="0.4">
      <c r="B22" s="18" t="s">
        <v>167</v>
      </c>
      <c r="C22" s="19">
        <v>0.03</v>
      </c>
    </row>
    <row r="23" spans="2:3" x14ac:dyDescent="0.4">
      <c r="B23" s="18" t="s">
        <v>168</v>
      </c>
      <c r="C23" s="19">
        <v>2.9000000000000001E-2</v>
      </c>
    </row>
    <row r="24" spans="2:3" x14ac:dyDescent="0.4">
      <c r="B24" s="18" t="s">
        <v>169</v>
      </c>
      <c r="C24" s="19">
        <v>2.9000000000000001E-2</v>
      </c>
    </row>
    <row r="25" spans="2:3" x14ac:dyDescent="0.4">
      <c r="B25" s="18" t="s">
        <v>170</v>
      </c>
      <c r="C25" s="19">
        <v>2.8000000000000001E-2</v>
      </c>
    </row>
    <row r="26" spans="2:3" x14ac:dyDescent="0.4">
      <c r="B26" s="18" t="s">
        <v>171</v>
      </c>
      <c r="C26" s="19">
        <v>2.7E-2</v>
      </c>
    </row>
    <row r="27" spans="2:3" x14ac:dyDescent="0.4">
      <c r="B27" s="18" t="s">
        <v>172</v>
      </c>
      <c r="C27" s="19">
        <v>2.8000000000000001E-2</v>
      </c>
    </row>
    <row r="28" spans="2:3" x14ac:dyDescent="0.4">
      <c r="B28" s="18" t="s">
        <v>173</v>
      </c>
      <c r="C28" s="19">
        <v>2.9000000000000001E-2</v>
      </c>
    </row>
    <row r="29" spans="2:3" x14ac:dyDescent="0.4">
      <c r="B29" s="18" t="s">
        <v>174</v>
      </c>
      <c r="C29" s="19">
        <v>2.7E-2</v>
      </c>
    </row>
    <row r="30" spans="2:3" x14ac:dyDescent="0.4">
      <c r="B30" s="18" t="s">
        <v>175</v>
      </c>
      <c r="C30" s="19">
        <v>2.5999999999999999E-2</v>
      </c>
    </row>
    <row r="31" spans="2:3" x14ac:dyDescent="0.4">
      <c r="B31" s="18" t="s">
        <v>176</v>
      </c>
      <c r="C31" s="19">
        <v>2.8000000000000001E-2</v>
      </c>
    </row>
    <row r="32" spans="2:3" x14ac:dyDescent="0.4">
      <c r="B32" s="18" t="s">
        <v>177</v>
      </c>
      <c r="C32" s="19">
        <v>2.9000000000000001E-2</v>
      </c>
    </row>
    <row r="33" spans="2:3" x14ac:dyDescent="0.4">
      <c r="B33" s="18" t="s">
        <v>178</v>
      </c>
      <c r="C33" s="19">
        <v>0.03</v>
      </c>
    </row>
    <row r="34" spans="2:3" x14ac:dyDescent="0.4">
      <c r="B34" s="18" t="s">
        <v>179</v>
      </c>
      <c r="C34" s="19">
        <v>3.4000000000000002E-2</v>
      </c>
    </row>
    <row r="35" spans="2:3" x14ac:dyDescent="0.4">
      <c r="B35" s="18" t="s">
        <v>180</v>
      </c>
      <c r="C35" s="19">
        <v>3.4000000000000002E-2</v>
      </c>
    </row>
    <row r="36" spans="2:3" x14ac:dyDescent="0.4">
      <c r="B36" s="18" t="s">
        <v>181</v>
      </c>
      <c r="C36" s="19">
        <v>2.9000000000000001E-2</v>
      </c>
    </row>
    <row r="37" spans="2:3" x14ac:dyDescent="0.4">
      <c r="B37" s="18" t="s">
        <v>182</v>
      </c>
      <c r="C37" s="19">
        <v>2.8000000000000001E-2</v>
      </c>
    </row>
    <row r="38" spans="2:3" x14ac:dyDescent="0.4">
      <c r="B38" s="18" t="s">
        <v>183</v>
      </c>
      <c r="C38" s="19">
        <v>0.03</v>
      </c>
    </row>
    <row r="39" spans="2:3" x14ac:dyDescent="0.4">
      <c r="B39" s="18" t="s">
        <v>184</v>
      </c>
      <c r="C39" s="19">
        <v>3.2000000000000001E-2</v>
      </c>
    </row>
    <row r="40" spans="2:3" x14ac:dyDescent="0.4">
      <c r="B40" s="18" t="s">
        <v>185</v>
      </c>
      <c r="C40" s="19">
        <v>0.03</v>
      </c>
    </row>
    <row r="41" spans="2:3" x14ac:dyDescent="0.4">
      <c r="B41" s="18" t="s">
        <v>186</v>
      </c>
      <c r="C41" s="19">
        <v>3.3000000000000002E-2</v>
      </c>
    </row>
    <row r="42" spans="2:3" x14ac:dyDescent="0.4">
      <c r="B42" s="18" t="s">
        <v>187</v>
      </c>
      <c r="C42" s="19">
        <v>3.3000000000000002E-2</v>
      </c>
    </row>
    <row r="43" spans="2:3" x14ac:dyDescent="0.4">
      <c r="B43" s="18" t="s">
        <v>188</v>
      </c>
      <c r="C43" s="19">
        <v>2.9000000000000001E-2</v>
      </c>
    </row>
    <row r="44" spans="2:3" x14ac:dyDescent="0.4">
      <c r="B44" s="18" t="s">
        <v>189</v>
      </c>
      <c r="C44" s="19">
        <v>3.4000000000000002E-2</v>
      </c>
    </row>
    <row r="45" spans="2:3" x14ac:dyDescent="0.4">
      <c r="B45" s="18" t="s">
        <v>190</v>
      </c>
      <c r="C45" s="19">
        <v>3.3000000000000002E-2</v>
      </c>
    </row>
    <row r="46" spans="2:3" x14ac:dyDescent="0.4">
      <c r="B46" s="18" t="s">
        <v>191</v>
      </c>
      <c r="C46" s="19">
        <v>3.3000000000000002E-2</v>
      </c>
    </row>
    <row r="47" spans="2:3" x14ac:dyDescent="0.4">
      <c r="B47" s="18" t="s">
        <v>192</v>
      </c>
      <c r="C47" s="19">
        <v>3.4000000000000002E-2</v>
      </c>
    </row>
    <row r="48" spans="2:3" x14ac:dyDescent="0.4">
      <c r="B48" s="18" t="s">
        <v>193</v>
      </c>
      <c r="C48" s="19">
        <v>3.3000000000000002E-2</v>
      </c>
    </row>
    <row r="49" spans="2:3" x14ac:dyDescent="0.4">
      <c r="B49" s="18" t="s">
        <v>194</v>
      </c>
      <c r="C49" s="19">
        <v>3.3000000000000002E-2</v>
      </c>
    </row>
    <row r="50" spans="2:3" x14ac:dyDescent="0.4">
      <c r="B50" s="18" t="s">
        <v>195</v>
      </c>
      <c r="C50" s="19">
        <v>3.3000000000000002E-2</v>
      </c>
    </row>
    <row r="51" spans="2:3" x14ac:dyDescent="0.4">
      <c r="B51" s="38" t="s">
        <v>227</v>
      </c>
      <c r="C51" s="39">
        <v>0.03</v>
      </c>
    </row>
  </sheetData>
  <sheetProtection algorithmName="SHA-512" hashValue="Mk4NPa4CnSY7CvxPtkaR5kZq4sW3H/+TWZZ8rZBxJWd+LrB9vpGCmKnv5j7yf1yriQ2Wdgqm+AVe+YjAOQQbvA==" saltValue="06yfNmXJolkFgRMTrhy2Vw==" spinCount="100000" sheet="1" objects="1" scenarios="1"/>
  <phoneticPr fontId="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e21df260-52e9-4da6-a72a-d9dfb1f5556b" xsi:nil="true"/>
    <lcf76f155ced4ddcb4097134ff3c332f xmlns="70733d66-83d5-48d3-890d-bf0e05cb915a">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D04ABFB2F5853E45A5E1E8359479D2F5" ma:contentTypeVersion="14" ma:contentTypeDescription="新しいドキュメントを作成します。" ma:contentTypeScope="" ma:versionID="6fcccb259e6663590798a0ab43642f83">
  <xsd:schema xmlns:xsd="http://www.w3.org/2001/XMLSchema" xmlns:xs="http://www.w3.org/2001/XMLSchema" xmlns:p="http://schemas.microsoft.com/office/2006/metadata/properties" xmlns:ns2="70733d66-83d5-48d3-890d-bf0e05cb915a" xmlns:ns3="e21df260-52e9-4da6-a72a-d9dfb1f5556b" targetNamespace="http://schemas.microsoft.com/office/2006/metadata/properties" ma:root="true" ma:fieldsID="77443c042cdec217494c15119024def7" ns2:_="" ns3:_="">
    <xsd:import namespace="70733d66-83d5-48d3-890d-bf0e05cb915a"/>
    <xsd:import namespace="e21df260-52e9-4da6-a72a-d9dfb1f5556b"/>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0733d66-83d5-48d3-890d-bf0e05cb915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6ebeabc6-1c0c-4751-aeab-3e30fad09a76"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e21df260-52e9-4da6-a72a-d9dfb1f5556b"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element name="TaxCatchAll" ma:index="15" nillable="true" ma:displayName="Taxonomy Catch All Column" ma:hidden="true" ma:list="{15ae60ca-091e-4d95-8883-a0ee69a312d9}" ma:internalName="TaxCatchAll" ma:showField="CatchAllData" ma:web="e21df260-52e9-4da6-a72a-d9dfb1f5556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DF15E4E-CAC3-430F-8E12-750A8F3C8E65}">
  <ds:schemaRefs>
    <ds:schemaRef ds:uri="http://schemas.openxmlformats.org/package/2006/metadata/core-properties"/>
    <ds:schemaRef ds:uri="70733d66-83d5-48d3-890d-bf0e05cb915a"/>
    <ds:schemaRef ds:uri="e21df260-52e9-4da6-a72a-d9dfb1f5556b"/>
    <ds:schemaRef ds:uri="http://purl.org/dc/terms/"/>
    <ds:schemaRef ds:uri="http://schemas.microsoft.com/office/2006/metadata/properties"/>
    <ds:schemaRef ds:uri="http://schemas.microsoft.com/office/2006/documentManagement/types"/>
    <ds:schemaRef ds:uri="http://purl.org/dc/elements/1.1/"/>
    <ds:schemaRef ds:uri="http://schemas.microsoft.com/office/infopath/2007/PartnerControls"/>
    <ds:schemaRef ds:uri="http://www.w3.org/XML/1998/namespace"/>
    <ds:schemaRef ds:uri="http://purl.org/dc/dcmitype/"/>
    <ds:schemaRef ds:uri="f7509037-eb30-442c-93c9-734b73738437"/>
    <ds:schemaRef ds:uri="2386446a-c0b8-475b-98d2-f559b15829c5"/>
  </ds:schemaRefs>
</ds:datastoreItem>
</file>

<file path=customXml/itemProps2.xml><?xml version="1.0" encoding="utf-8"?>
<ds:datastoreItem xmlns:ds="http://schemas.openxmlformats.org/officeDocument/2006/customXml" ds:itemID="{BCAEFDA5-712D-4DAA-8A39-32D3DDCE2F9F}">
  <ds:schemaRefs>
    <ds:schemaRef ds:uri="http://schemas.microsoft.com/sharepoint/v3/contenttype/forms"/>
  </ds:schemaRefs>
</ds:datastoreItem>
</file>

<file path=customXml/itemProps3.xml><?xml version="1.0" encoding="utf-8"?>
<ds:datastoreItem xmlns:ds="http://schemas.openxmlformats.org/officeDocument/2006/customXml" ds:itemID="{0D5FB389-D668-446B-813F-2D475B361780}"/>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21</vt:i4>
      </vt:variant>
    </vt:vector>
  </HeadingPairs>
  <TitlesOfParts>
    <vt:vector size="27" baseType="lpstr">
      <vt:lpstr>選択ガイド</vt:lpstr>
      <vt:lpstr>①申請者情報</vt:lpstr>
      <vt:lpstr>②補助事業情報</vt:lpstr>
      <vt:lpstr>③経費明細書</vt:lpstr>
      <vt:lpstr>【参考】業種</vt:lpstr>
      <vt:lpstr>【参考】最低賃金の5年間の年平均の年平均上昇率</vt:lpstr>
      <vt:lpstr>A_農業・林業</vt:lpstr>
      <vt:lpstr>B_漁業</vt:lpstr>
      <vt:lpstr>C_鉱業・採石業・砂利採取業</vt:lpstr>
      <vt:lpstr>D_建設業</vt:lpstr>
      <vt:lpstr>E_製造業</vt:lpstr>
      <vt:lpstr>F_電気・ガス・熱供給・水道業</vt:lpstr>
      <vt:lpstr>G_情報通信業</vt:lpstr>
      <vt:lpstr>H_運輸業・郵便業</vt:lpstr>
      <vt:lpstr>I_卸売業・小売業</vt:lpstr>
      <vt:lpstr>J_金融業・保険業</vt:lpstr>
      <vt:lpstr>K_不動産業・物品賃貸業</vt:lpstr>
      <vt:lpstr>L_学術研究・専門・技術サービス業</vt:lpstr>
      <vt:lpstr>M_宿泊業・飲食サービス業</vt:lpstr>
      <vt:lpstr>N_生活関連サービス業・娯楽業</vt:lpstr>
      <vt:lpstr>O_教育・学習支援業</vt:lpstr>
      <vt:lpstr>P_医療・福祉</vt:lpstr>
      <vt:lpstr>②補助事業情報!Print_Area</vt:lpstr>
      <vt:lpstr>Q_複合サービス事業</vt:lpstr>
      <vt:lpstr>R_サービス業_他に分類されないもの</vt:lpstr>
      <vt:lpstr>S_公務_他に分類されるものを除く</vt:lpstr>
      <vt:lpstr>T_分類不能の産業</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2024-03-04T10:11:14Z</cp:lastPrinted>
  <dcterms:created xsi:type="dcterms:W3CDTF">2024-02-13T08:26:40Z</dcterms:created>
  <dcterms:modified xsi:type="dcterms:W3CDTF">2024-04-15T09:17:08Z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0x010100D04ABFB2F5853E45A5E1E8359479D2F5</vt:lpwstr>
  </property>
  <property fmtid="{D5CDD505-2E9C-101B-9397-08002B2CF9AE}" pid="3" name="MediaServiceImageTags">
    <vt:lpwstr/>
  </property>
</Properties>
</file>